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5.1-3" sheetId="7" r:id="rId2"/>
    <sheet name="3.1.5.4-5" sheetId="23" r:id="rId3"/>
  </sheets>
  <definedNames>
    <definedName name="_xlnm.Print_Area" localSheetId="1">'3.1.5.1-3'!$A$1:$N$86</definedName>
    <definedName name="_xlnm.Print_Area" localSheetId="2">'3.1.5.4-5'!$A$1:$J$86</definedName>
    <definedName name="_xlnm.Print_Titles" localSheetId="1">'3.1.5.1-3'!$1:$6</definedName>
    <definedName name="_xlnm.Print_Titles" localSheetId="2">'3.1.5.4-5'!$1:$6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3" l="1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7" i="23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7" i="7"/>
  <c r="I86" i="23" l="1"/>
  <c r="I85" i="23"/>
  <c r="I84" i="23"/>
  <c r="I83" i="23"/>
  <c r="J83" i="23" s="1"/>
  <c r="I82" i="23"/>
  <c r="I81" i="23"/>
  <c r="I80" i="23"/>
  <c r="I79" i="23"/>
  <c r="I78" i="23"/>
  <c r="I77" i="23"/>
  <c r="I76" i="23"/>
  <c r="I75" i="23"/>
  <c r="I74" i="23"/>
  <c r="I73" i="23"/>
  <c r="I72" i="23"/>
  <c r="I71" i="23"/>
  <c r="I70" i="23"/>
  <c r="I69" i="23"/>
  <c r="I68" i="23"/>
  <c r="I67" i="23"/>
  <c r="I66" i="23"/>
  <c r="I65" i="23"/>
  <c r="I64" i="23"/>
  <c r="I63" i="23"/>
  <c r="I62" i="23"/>
  <c r="I61" i="23"/>
  <c r="I60" i="23"/>
  <c r="I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E7" i="23" l="1"/>
  <c r="F7" i="23" s="1"/>
  <c r="J7" i="23"/>
  <c r="J86" i="23"/>
  <c r="F86" i="23"/>
  <c r="E86" i="23"/>
  <c r="J85" i="23"/>
  <c r="F85" i="23"/>
  <c r="E85" i="23"/>
  <c r="J84" i="23"/>
  <c r="F84" i="23"/>
  <c r="E84" i="23"/>
  <c r="E83" i="23"/>
  <c r="F83" i="23" s="1"/>
  <c r="J82" i="23"/>
  <c r="E82" i="23"/>
  <c r="F82" i="23" s="1"/>
  <c r="J81" i="23"/>
  <c r="E81" i="23"/>
  <c r="F81" i="23" s="1"/>
  <c r="J80" i="23"/>
  <c r="E80" i="23"/>
  <c r="F80" i="23" s="1"/>
  <c r="J79" i="23"/>
  <c r="E79" i="23"/>
  <c r="F79" i="23" s="1"/>
  <c r="J78" i="23"/>
  <c r="E78" i="23"/>
  <c r="F78" i="23" s="1"/>
  <c r="J77" i="23"/>
  <c r="E77" i="23"/>
  <c r="F77" i="23" s="1"/>
  <c r="J76" i="23"/>
  <c r="E76" i="23"/>
  <c r="F76" i="23" s="1"/>
  <c r="J75" i="23"/>
  <c r="E75" i="23"/>
  <c r="F75" i="23" s="1"/>
  <c r="J74" i="23"/>
  <c r="E74" i="23"/>
  <c r="F74" i="23" s="1"/>
  <c r="J73" i="23"/>
  <c r="E73" i="23"/>
  <c r="F73" i="23" s="1"/>
  <c r="J72" i="23"/>
  <c r="E72" i="23"/>
  <c r="F72" i="23" s="1"/>
  <c r="J71" i="23"/>
  <c r="E71" i="23"/>
  <c r="F71" i="23" s="1"/>
  <c r="J70" i="23"/>
  <c r="E70" i="23"/>
  <c r="F70" i="23" s="1"/>
  <c r="J69" i="23"/>
  <c r="F69" i="23"/>
  <c r="E69" i="23"/>
  <c r="J68" i="23"/>
  <c r="E68" i="23"/>
  <c r="F68" i="23" s="1"/>
  <c r="J67" i="23"/>
  <c r="E67" i="23"/>
  <c r="F67" i="23" s="1"/>
  <c r="J66" i="23"/>
  <c r="E66" i="23"/>
  <c r="F66" i="23" s="1"/>
  <c r="J65" i="23"/>
  <c r="F65" i="23"/>
  <c r="E65" i="23"/>
  <c r="J64" i="23"/>
  <c r="F64" i="23"/>
  <c r="E64" i="23"/>
  <c r="J63" i="23"/>
  <c r="E63" i="23"/>
  <c r="F63" i="23" s="1"/>
  <c r="J62" i="23"/>
  <c r="E62" i="23"/>
  <c r="F62" i="23" s="1"/>
  <c r="J61" i="23"/>
  <c r="E61" i="23"/>
  <c r="F61" i="23" s="1"/>
  <c r="J60" i="23"/>
  <c r="E60" i="23"/>
  <c r="F60" i="23" s="1"/>
  <c r="J59" i="23"/>
  <c r="E59" i="23"/>
  <c r="F59" i="23" s="1"/>
  <c r="J58" i="23"/>
  <c r="E58" i="23"/>
  <c r="F58" i="23" s="1"/>
  <c r="J57" i="23"/>
  <c r="E57" i="23"/>
  <c r="F57" i="23" s="1"/>
  <c r="J56" i="23"/>
  <c r="E56" i="23"/>
  <c r="F56" i="23" s="1"/>
  <c r="J55" i="23"/>
  <c r="E55" i="23"/>
  <c r="F55" i="23" s="1"/>
  <c r="J54" i="23"/>
  <c r="E54" i="23"/>
  <c r="F54" i="23" s="1"/>
  <c r="J53" i="23"/>
  <c r="E53" i="23"/>
  <c r="F53" i="23" s="1"/>
  <c r="J52" i="23"/>
  <c r="E52" i="23"/>
  <c r="F52" i="23" s="1"/>
  <c r="J51" i="23"/>
  <c r="E51" i="23"/>
  <c r="F51" i="23" s="1"/>
  <c r="J50" i="23"/>
  <c r="E50" i="23"/>
  <c r="F50" i="23" s="1"/>
  <c r="J49" i="23"/>
  <c r="E49" i="23"/>
  <c r="F49" i="23" s="1"/>
  <c r="J48" i="23"/>
  <c r="E48" i="23"/>
  <c r="F48" i="23" s="1"/>
  <c r="J47" i="23"/>
  <c r="E47" i="23"/>
  <c r="F47" i="23" s="1"/>
  <c r="J46" i="23"/>
  <c r="E46" i="23"/>
  <c r="F46" i="23" s="1"/>
  <c r="J45" i="23"/>
  <c r="E45" i="23"/>
  <c r="F45" i="23" s="1"/>
  <c r="J44" i="23"/>
  <c r="E44" i="23"/>
  <c r="F44" i="23" s="1"/>
  <c r="J43" i="23"/>
  <c r="E43" i="23"/>
  <c r="F43" i="23" s="1"/>
  <c r="J42" i="23"/>
  <c r="E42" i="23"/>
  <c r="F42" i="23" s="1"/>
  <c r="J41" i="23"/>
  <c r="E41" i="23"/>
  <c r="F41" i="23" s="1"/>
  <c r="J40" i="23"/>
  <c r="E40" i="23"/>
  <c r="F40" i="23" s="1"/>
  <c r="J39" i="23"/>
  <c r="F39" i="23"/>
  <c r="E39" i="23"/>
  <c r="J38" i="23"/>
  <c r="E38" i="23"/>
  <c r="F38" i="23" s="1"/>
  <c r="J37" i="23"/>
  <c r="E37" i="23"/>
  <c r="F37" i="23" s="1"/>
  <c r="J36" i="23"/>
  <c r="E36" i="23"/>
  <c r="F36" i="23" s="1"/>
  <c r="J35" i="23"/>
  <c r="E35" i="23"/>
  <c r="F35" i="23" s="1"/>
  <c r="J34" i="23"/>
  <c r="E34" i="23"/>
  <c r="F34" i="23" s="1"/>
  <c r="J33" i="23"/>
  <c r="E33" i="23"/>
  <c r="F33" i="23" s="1"/>
  <c r="J32" i="23"/>
  <c r="E32" i="23"/>
  <c r="F32" i="23" s="1"/>
  <c r="J31" i="23"/>
  <c r="E31" i="23"/>
  <c r="F31" i="23" s="1"/>
  <c r="J30" i="23"/>
  <c r="E30" i="23"/>
  <c r="F30" i="23" s="1"/>
  <c r="J29" i="23"/>
  <c r="E29" i="23"/>
  <c r="F29" i="23" s="1"/>
  <c r="J28" i="23"/>
  <c r="E28" i="23"/>
  <c r="F28" i="23" s="1"/>
  <c r="J27" i="23"/>
  <c r="E27" i="23"/>
  <c r="F27" i="23" s="1"/>
  <c r="J26" i="23"/>
  <c r="E26" i="23"/>
  <c r="F26" i="23" s="1"/>
  <c r="J25" i="23"/>
  <c r="E25" i="23"/>
  <c r="F25" i="23" s="1"/>
  <c r="J24" i="23"/>
  <c r="E24" i="23"/>
  <c r="F24" i="23" s="1"/>
  <c r="J23" i="23"/>
  <c r="E23" i="23"/>
  <c r="F23" i="23" s="1"/>
  <c r="J22" i="23"/>
  <c r="E22" i="23"/>
  <c r="F22" i="23" s="1"/>
  <c r="J21" i="23"/>
  <c r="E21" i="23"/>
  <c r="F21" i="23" s="1"/>
  <c r="J20" i="23"/>
  <c r="E20" i="23"/>
  <c r="F20" i="23" s="1"/>
  <c r="J19" i="23"/>
  <c r="E19" i="23"/>
  <c r="F19" i="23" s="1"/>
  <c r="J18" i="23"/>
  <c r="E18" i="23"/>
  <c r="F18" i="23" s="1"/>
  <c r="J17" i="23"/>
  <c r="E17" i="23"/>
  <c r="F17" i="23" s="1"/>
  <c r="J16" i="23"/>
  <c r="E16" i="23"/>
  <c r="F16" i="23" s="1"/>
  <c r="J15" i="23"/>
  <c r="E15" i="23"/>
  <c r="F15" i="23" s="1"/>
  <c r="J14" i="23"/>
  <c r="E14" i="23"/>
  <c r="F14" i="23" s="1"/>
  <c r="J13" i="23"/>
  <c r="E13" i="23"/>
  <c r="F13" i="23" s="1"/>
  <c r="J12" i="23"/>
  <c r="E12" i="23"/>
  <c r="F12" i="23" s="1"/>
  <c r="J11" i="23"/>
  <c r="E11" i="23"/>
  <c r="F11" i="23" s="1"/>
  <c r="J10" i="23"/>
  <c r="E10" i="23"/>
  <c r="F10" i="23" s="1"/>
  <c r="J9" i="23"/>
  <c r="E9" i="23"/>
  <c r="F9" i="23" s="1"/>
  <c r="J8" i="23"/>
  <c r="E8" i="23"/>
  <c r="F8" i="23" s="1"/>
  <c r="N86" i="7"/>
  <c r="M86" i="7"/>
  <c r="J86" i="7"/>
  <c r="F86" i="7"/>
  <c r="E86" i="7"/>
  <c r="N85" i="7"/>
  <c r="M85" i="7"/>
  <c r="J85" i="7"/>
  <c r="F85" i="7"/>
  <c r="E85" i="7"/>
  <c r="N84" i="7"/>
  <c r="M84" i="7"/>
  <c r="J84" i="7"/>
  <c r="F84" i="7"/>
  <c r="E84" i="7"/>
  <c r="M83" i="7"/>
  <c r="N83" i="7" s="1"/>
  <c r="J83" i="7"/>
  <c r="E83" i="7"/>
  <c r="F83" i="7" s="1"/>
  <c r="M82" i="7"/>
  <c r="N82" i="7" s="1"/>
  <c r="J82" i="7"/>
  <c r="E82" i="7"/>
  <c r="F82" i="7" s="1"/>
  <c r="M81" i="7"/>
  <c r="N81" i="7" s="1"/>
  <c r="E81" i="7"/>
  <c r="F81" i="7" s="1"/>
  <c r="M80" i="7"/>
  <c r="N80" i="7" s="1"/>
  <c r="E80" i="7"/>
  <c r="F80" i="7" s="1"/>
  <c r="M79" i="7"/>
  <c r="N79" i="7" s="1"/>
  <c r="E79" i="7"/>
  <c r="F79" i="7" s="1"/>
  <c r="M78" i="7"/>
  <c r="N78" i="7" s="1"/>
  <c r="J78" i="7"/>
  <c r="E78" i="7"/>
  <c r="F78" i="7" s="1"/>
  <c r="M77" i="7"/>
  <c r="N77" i="7" s="1"/>
  <c r="E77" i="7"/>
  <c r="F77" i="7" s="1"/>
  <c r="M76" i="7"/>
  <c r="N76" i="7" s="1"/>
  <c r="E76" i="7"/>
  <c r="F76" i="7" s="1"/>
  <c r="M75" i="7"/>
  <c r="N75" i="7" s="1"/>
  <c r="J75" i="7"/>
  <c r="E75" i="7"/>
  <c r="F75" i="7" s="1"/>
  <c r="M74" i="7"/>
  <c r="N74" i="7" s="1"/>
  <c r="J74" i="7"/>
  <c r="E74" i="7"/>
  <c r="F74" i="7" s="1"/>
  <c r="M73" i="7"/>
  <c r="N73" i="7" s="1"/>
  <c r="J73" i="7"/>
  <c r="E73" i="7"/>
  <c r="F73" i="7" s="1"/>
  <c r="M72" i="7"/>
  <c r="N72" i="7" s="1"/>
  <c r="J72" i="7"/>
  <c r="E72" i="7"/>
  <c r="F72" i="7" s="1"/>
  <c r="M71" i="7"/>
  <c r="N71" i="7" s="1"/>
  <c r="J71" i="7"/>
  <c r="E71" i="7"/>
  <c r="F71" i="7" s="1"/>
  <c r="M70" i="7"/>
  <c r="N70" i="7" s="1"/>
  <c r="E70" i="7"/>
  <c r="F70" i="7" s="1"/>
  <c r="N69" i="7"/>
  <c r="M69" i="7"/>
  <c r="J69" i="7"/>
  <c r="F69" i="7"/>
  <c r="E69" i="7"/>
  <c r="M68" i="7"/>
  <c r="N68" i="7" s="1"/>
  <c r="J68" i="7"/>
  <c r="E68" i="7"/>
  <c r="F68" i="7" s="1"/>
  <c r="N67" i="7"/>
  <c r="M67" i="7"/>
  <c r="J67" i="7"/>
  <c r="F67" i="7"/>
  <c r="E67" i="7"/>
  <c r="M66" i="7"/>
  <c r="N66" i="7" s="1"/>
  <c r="E66" i="7"/>
  <c r="F66" i="7" s="1"/>
  <c r="N65" i="7"/>
  <c r="M65" i="7"/>
  <c r="J65" i="7"/>
  <c r="F65" i="7"/>
  <c r="E65" i="7"/>
  <c r="M64" i="7"/>
  <c r="N64" i="7" s="1"/>
  <c r="E64" i="7"/>
  <c r="F64" i="7" s="1"/>
  <c r="M63" i="7"/>
  <c r="N63" i="7" s="1"/>
  <c r="J63" i="7"/>
  <c r="E63" i="7"/>
  <c r="F63" i="7" s="1"/>
  <c r="M62" i="7"/>
  <c r="N62" i="7" s="1"/>
  <c r="J62" i="7"/>
  <c r="E62" i="7"/>
  <c r="F62" i="7" s="1"/>
  <c r="M61" i="7"/>
  <c r="N61" i="7" s="1"/>
  <c r="J61" i="7"/>
  <c r="E61" i="7"/>
  <c r="F61" i="7" s="1"/>
  <c r="N60" i="7"/>
  <c r="M60" i="7"/>
  <c r="J60" i="7"/>
  <c r="F60" i="7"/>
  <c r="E60" i="7"/>
  <c r="M59" i="7"/>
  <c r="N59" i="7" s="1"/>
  <c r="J59" i="7"/>
  <c r="E59" i="7"/>
  <c r="F59" i="7" s="1"/>
  <c r="M58" i="7"/>
  <c r="N58" i="7" s="1"/>
  <c r="J58" i="7"/>
  <c r="E58" i="7"/>
  <c r="F58" i="7" s="1"/>
  <c r="M57" i="7"/>
  <c r="N57" i="7" s="1"/>
  <c r="J57" i="7"/>
  <c r="E57" i="7"/>
  <c r="F57" i="7" s="1"/>
  <c r="M56" i="7"/>
  <c r="N56" i="7" s="1"/>
  <c r="J56" i="7"/>
  <c r="F56" i="7"/>
  <c r="E56" i="7"/>
  <c r="N55" i="7"/>
  <c r="M55" i="7"/>
  <c r="J55" i="7"/>
  <c r="F55" i="7"/>
  <c r="E55" i="7"/>
  <c r="M54" i="7"/>
  <c r="N54" i="7" s="1"/>
  <c r="E54" i="7"/>
  <c r="F54" i="7" s="1"/>
  <c r="M53" i="7"/>
  <c r="N53" i="7" s="1"/>
  <c r="J53" i="7"/>
  <c r="E53" i="7"/>
  <c r="F53" i="7" s="1"/>
  <c r="M52" i="7"/>
  <c r="N52" i="7" s="1"/>
  <c r="J52" i="7"/>
  <c r="E52" i="7"/>
  <c r="F52" i="7" s="1"/>
  <c r="M51" i="7"/>
  <c r="N51" i="7" s="1"/>
  <c r="J51" i="7"/>
  <c r="E51" i="7"/>
  <c r="F51" i="7" s="1"/>
  <c r="M50" i="7"/>
  <c r="N50" i="7" s="1"/>
  <c r="J50" i="7"/>
  <c r="E50" i="7"/>
  <c r="F50" i="7" s="1"/>
  <c r="M49" i="7"/>
  <c r="N49" i="7" s="1"/>
  <c r="E49" i="7"/>
  <c r="F49" i="7" s="1"/>
  <c r="M48" i="7"/>
  <c r="N48" i="7" s="1"/>
  <c r="J48" i="7"/>
  <c r="E48" i="7"/>
  <c r="F48" i="7" s="1"/>
  <c r="M47" i="7"/>
  <c r="N47" i="7" s="1"/>
  <c r="J47" i="7"/>
  <c r="E47" i="7"/>
  <c r="F47" i="7" s="1"/>
  <c r="M46" i="7"/>
  <c r="N46" i="7" s="1"/>
  <c r="J46" i="7"/>
  <c r="E46" i="7"/>
  <c r="F46" i="7" s="1"/>
  <c r="N45" i="7"/>
  <c r="M45" i="7"/>
  <c r="J45" i="7"/>
  <c r="F45" i="7"/>
  <c r="E45" i="7"/>
  <c r="M44" i="7"/>
  <c r="N44" i="7" s="1"/>
  <c r="J44" i="7"/>
  <c r="E44" i="7"/>
  <c r="F44" i="7" s="1"/>
  <c r="M43" i="7"/>
  <c r="N43" i="7" s="1"/>
  <c r="E43" i="7"/>
  <c r="F43" i="7" s="1"/>
  <c r="M42" i="7"/>
  <c r="N42" i="7" s="1"/>
  <c r="J42" i="7"/>
  <c r="E42" i="7"/>
  <c r="F42" i="7" s="1"/>
  <c r="M41" i="7"/>
  <c r="N41" i="7" s="1"/>
  <c r="E41" i="7"/>
  <c r="F41" i="7" s="1"/>
  <c r="M40" i="7"/>
  <c r="N40" i="7" s="1"/>
  <c r="E40" i="7"/>
  <c r="F40" i="7" s="1"/>
  <c r="N39" i="7"/>
  <c r="M39" i="7"/>
  <c r="J39" i="7"/>
  <c r="F39" i="7"/>
  <c r="E39" i="7"/>
  <c r="M38" i="7"/>
  <c r="N38" i="7" s="1"/>
  <c r="E38" i="7"/>
  <c r="F38" i="7" s="1"/>
  <c r="M37" i="7"/>
  <c r="N37" i="7" s="1"/>
  <c r="E37" i="7"/>
  <c r="F37" i="7" s="1"/>
  <c r="M36" i="7"/>
  <c r="N36" i="7" s="1"/>
  <c r="J36" i="7"/>
  <c r="E36" i="7"/>
  <c r="F36" i="7" s="1"/>
  <c r="M35" i="7"/>
  <c r="N35" i="7" s="1"/>
  <c r="E35" i="7"/>
  <c r="F35" i="7" s="1"/>
  <c r="M34" i="7"/>
  <c r="N34" i="7" s="1"/>
  <c r="E34" i="7"/>
  <c r="F34" i="7" s="1"/>
  <c r="N33" i="7"/>
  <c r="M33" i="7"/>
  <c r="J33" i="7"/>
  <c r="F33" i="7"/>
  <c r="E33" i="7"/>
  <c r="M32" i="7"/>
  <c r="N32" i="7" s="1"/>
  <c r="J32" i="7"/>
  <c r="E32" i="7"/>
  <c r="F32" i="7" s="1"/>
  <c r="M31" i="7"/>
  <c r="N31" i="7" s="1"/>
  <c r="E31" i="7"/>
  <c r="F31" i="7" s="1"/>
  <c r="N30" i="7"/>
  <c r="M30" i="7"/>
  <c r="J30" i="7"/>
  <c r="F30" i="7"/>
  <c r="E30" i="7"/>
  <c r="M29" i="7"/>
  <c r="N29" i="7" s="1"/>
  <c r="E29" i="7"/>
  <c r="F29" i="7" s="1"/>
  <c r="M28" i="7"/>
  <c r="N28" i="7" s="1"/>
  <c r="J28" i="7"/>
  <c r="E28" i="7"/>
  <c r="F28" i="7" s="1"/>
  <c r="N27" i="7"/>
  <c r="M27" i="7"/>
  <c r="J27" i="7"/>
  <c r="F27" i="7"/>
  <c r="E27" i="7"/>
  <c r="N26" i="7"/>
  <c r="M26" i="7"/>
  <c r="J26" i="7"/>
  <c r="F26" i="7"/>
  <c r="E26" i="7"/>
  <c r="M25" i="7"/>
  <c r="N25" i="7" s="1"/>
  <c r="J25" i="7"/>
  <c r="E25" i="7"/>
  <c r="F25" i="7" s="1"/>
  <c r="M24" i="7"/>
  <c r="N24" i="7" s="1"/>
  <c r="E24" i="7"/>
  <c r="F24" i="7" s="1"/>
  <c r="M23" i="7"/>
  <c r="N23" i="7" s="1"/>
  <c r="J23" i="7"/>
  <c r="E23" i="7"/>
  <c r="F23" i="7" s="1"/>
  <c r="M22" i="7"/>
  <c r="N22" i="7" s="1"/>
  <c r="E22" i="7"/>
  <c r="F22" i="7" s="1"/>
  <c r="M21" i="7"/>
  <c r="N21" i="7" s="1"/>
  <c r="E21" i="7"/>
  <c r="F21" i="7" s="1"/>
  <c r="M20" i="7"/>
  <c r="N20" i="7" s="1"/>
  <c r="J20" i="7"/>
  <c r="E20" i="7"/>
  <c r="F20" i="7" s="1"/>
  <c r="M19" i="7"/>
  <c r="N19" i="7" s="1"/>
  <c r="E19" i="7"/>
  <c r="F19" i="7" s="1"/>
  <c r="M18" i="7"/>
  <c r="N18" i="7" s="1"/>
  <c r="J18" i="7"/>
  <c r="E18" i="7"/>
  <c r="F18" i="7" s="1"/>
  <c r="N17" i="7"/>
  <c r="M17" i="7"/>
  <c r="J17" i="7"/>
  <c r="F17" i="7"/>
  <c r="E17" i="7"/>
  <c r="M16" i="7"/>
  <c r="N16" i="7" s="1"/>
  <c r="J16" i="7"/>
  <c r="E16" i="7"/>
  <c r="F16" i="7" s="1"/>
  <c r="M15" i="7"/>
  <c r="N15" i="7" s="1"/>
  <c r="E15" i="7"/>
  <c r="F15" i="7" s="1"/>
  <c r="M14" i="7"/>
  <c r="N14" i="7" s="1"/>
  <c r="J14" i="7"/>
  <c r="E14" i="7"/>
  <c r="F14" i="7" s="1"/>
  <c r="M13" i="7"/>
  <c r="N13" i="7" s="1"/>
  <c r="E13" i="7"/>
  <c r="F13" i="7" s="1"/>
  <c r="M12" i="7"/>
  <c r="N12" i="7" s="1"/>
  <c r="J12" i="7"/>
  <c r="E12" i="7"/>
  <c r="F12" i="7" s="1"/>
  <c r="M11" i="7"/>
  <c r="N11" i="7" s="1"/>
  <c r="E11" i="7"/>
  <c r="F11" i="7" s="1"/>
  <c r="M10" i="7"/>
  <c r="N10" i="7" s="1"/>
  <c r="J10" i="7"/>
  <c r="E10" i="7"/>
  <c r="F10" i="7" s="1"/>
  <c r="M9" i="7"/>
  <c r="N9" i="7" s="1"/>
  <c r="E9" i="7"/>
  <c r="F9" i="7" s="1"/>
  <c r="M8" i="7"/>
  <c r="N8" i="7" s="1"/>
  <c r="J8" i="7"/>
  <c r="E8" i="7"/>
  <c r="F8" i="7" s="1"/>
  <c r="M7" i="7"/>
  <c r="N7" i="7" s="1"/>
  <c r="J7" i="7"/>
  <c r="E7" i="7"/>
  <c r="F7" i="7" s="1"/>
  <c r="S6" i="23"/>
  <c r="S5" i="23"/>
  <c r="S4" i="23"/>
  <c r="S3" i="23"/>
  <c r="S2" i="23"/>
  <c r="J88" i="23" l="1"/>
  <c r="J96" i="23"/>
  <c r="J92" i="23"/>
  <c r="F89" i="23"/>
  <c r="F97" i="23"/>
  <c r="F93" i="23"/>
  <c r="F88" i="23"/>
  <c r="F96" i="23"/>
  <c r="F92" i="23"/>
  <c r="J95" i="23"/>
  <c r="F95" i="23"/>
  <c r="J94" i="23"/>
  <c r="J89" i="23"/>
  <c r="F94" i="23"/>
  <c r="J97" i="23"/>
  <c r="J93" i="23"/>
  <c r="J98" i="23" l="1"/>
  <c r="J90" i="23" s="1"/>
  <c r="F98" i="23"/>
  <c r="F90" i="23" s="1"/>
  <c r="W6" i="7"/>
  <c r="W5" i="7"/>
  <c r="W4" i="7"/>
  <c r="W3" i="7"/>
  <c r="W2" i="7"/>
  <c r="J77" i="7" l="1"/>
  <c r="J49" i="7"/>
  <c r="J37" i="7"/>
  <c r="J21" i="7"/>
  <c r="J11" i="7"/>
  <c r="J43" i="7"/>
  <c r="J54" i="7"/>
  <c r="J34" i="7"/>
  <c r="J93" i="7" s="1"/>
  <c r="J79" i="7"/>
  <c r="J41" i="7"/>
  <c r="J13" i="7"/>
  <c r="J31" i="7"/>
  <c r="J76" i="7"/>
  <c r="J81" i="7"/>
  <c r="J15" i="7"/>
  <c r="J70" i="7"/>
  <c r="J66" i="7"/>
  <c r="J64" i="7"/>
  <c r="J35" i="7"/>
  <c r="J19" i="7"/>
  <c r="J9" i="7"/>
  <c r="J40" i="7"/>
  <c r="J22" i="7"/>
  <c r="J80" i="7"/>
  <c r="J24" i="7"/>
  <c r="J29" i="7"/>
  <c r="J38" i="7"/>
  <c r="N95" i="7"/>
  <c r="N94" i="7"/>
  <c r="N92" i="7"/>
  <c r="N96" i="7"/>
  <c r="N88" i="7"/>
  <c r="N93" i="7"/>
  <c r="N89" i="7"/>
  <c r="F89" i="7"/>
  <c r="F88" i="7"/>
  <c r="F97" i="7"/>
  <c r="F96" i="7"/>
  <c r="F94" i="7"/>
  <c r="F93" i="7"/>
  <c r="F95" i="7"/>
  <c r="F92" i="7"/>
  <c r="N97" i="7"/>
  <c r="J89" i="7"/>
  <c r="J88" i="7" l="1"/>
  <c r="J97" i="7"/>
  <c r="J92" i="7"/>
  <c r="J95" i="7"/>
  <c r="J96" i="7"/>
  <c r="J94" i="7"/>
  <c r="J98" i="7" s="1"/>
  <c r="J90" i="7" s="1"/>
  <c r="F98" i="7"/>
  <c r="F90" i="7" s="1"/>
  <c r="N98" i="7"/>
  <c r="N90" i="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<sst xmlns="http://schemas.openxmlformats.org/spreadsheetml/2006/main" count="661" uniqueCount="393">
  <si>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</si>
  <si>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</si>
  <si>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</si>
  <si>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</si>
  <si>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</si>
  <si>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</si>
  <si>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</si>
  <si>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</si>
  <si>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</si>
  <si>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</si>
  <si>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</si>
  <si>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</si>
  <si>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</si>
  <si>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</si>
  <si>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</si>
  <si>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</si>
  <si>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</si>
  <si>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</si>
  <si>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</si>
  <si>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</si>
  <si>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</si>
  <si>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</si>
  <si>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</si>
  <si>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</si>
  <si>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</si>
  <si>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</si>
  <si>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</si>
  <si>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</si>
  <si>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</si>
  <si>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</si>
  <si>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</si>
  <si>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</si>
  <si>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</si>
  <si>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</si>
  <si>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</si>
  <si>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</si>
  <si>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</si>
  <si>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</si>
  <si>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</si>
  <si>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</si>
  <si>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</si>
  <si>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</si>
  <si>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</si>
  <si>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</si>
  <si>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</si>
  <si>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</si>
  <si>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</si>
  <si>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</si>
  <si>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</si>
  <si>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</si>
  <si>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</si>
  <si>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</si>
  <si>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</si>
  <si>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</si>
  <si>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</si>
  <si>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</si>
  <si>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</si>
  <si>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</si>
  <si>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</si>
  <si>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</si>
  <si>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</si>
  <si>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</si>
  <si>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</si>
  <si>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</si>
  <si>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</si>
  <si>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</si>
  <si>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</si>
  <si>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</si>
  <si>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</si>
  <si>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</si>
  <si>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</si>
  <si>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</si>
  <si>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</si>
  <si>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</si>
  <si>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</si>
  <si>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</si>
  <si>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</si>
  <si>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</si>
  <si>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</si>
  <si>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</si>
  <si>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</si>
  <si>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</si>
  <si>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</si>
  <si>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</si>
  <si>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</si>
  <si>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</si>
  <si>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</si>
  <si>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</si>
  <si>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</si>
  <si>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</si>
  <si>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</si>
  <si>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</si>
  <si>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</si>
  <si>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</si>
  <si>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</si>
  <si>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</si>
  <si>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</si>
  <si>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</si>
  <si>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</si>
  <si>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</si>
  <si>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</si>
  <si>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</si>
  <si>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</si>
  <si>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</si>
  <si>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</si>
  <si>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</si>
  <si>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</si>
  <si>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</si>
  <si>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</si>
  <si>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</si>
  <si>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</si>
  <si>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</si>
  <si>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</si>
  <si>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</si>
  <si>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</si>
  <si>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</si>
  <si>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</si>
  <si>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</si>
  <si>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</si>
  <si>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</si>
  <si>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</si>
  <si>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</si>
  <si>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</si>
  <si>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</si>
  <si>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</si>
  <si>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</si>
  <si>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</si>
  <si>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</si>
  <si>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</si>
  <si>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</si>
  <si>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</si>
  <si>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</si>
  <si>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</si>
  <si>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</si>
  <si>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</si>
  <si>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</si>
  <si>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</si>
  <si>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</si>
  <si>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</si>
  <si>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</si>
  <si>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</si>
  <si>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</si>
  <si>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</si>
  <si>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</si>
  <si>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</si>
  <si>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</si>
  <si>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</si>
  <si>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</si>
  <si>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</si>
  <si>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</si>
  <si>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</si>
  <si>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</si>
  <si>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</si>
  <si>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</si>
  <si>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</si>
  <si>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</si>
  <si>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</si>
  <si>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</si>
  <si>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</si>
  <si>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</si>
  <si>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</si>
  <si>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</si>
  <si>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</si>
  <si>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</si>
  <si>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</si>
  <si>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</si>
  <si>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</si>
  <si>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</si>
  <si>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</si>
  <si>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</si>
  <si>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</si>
  <si>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</si>
  <si>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</si>
  <si>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</si>
  <si>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</si>
  <si>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</si>
  <si>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</si>
  <si>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</si>
  <si>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</si>
  <si>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</si>
  <si>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</si>
  <si>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</si>
  <si>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</si>
  <si>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</si>
  <si>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</si>
  <si>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</si>
  <si>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</si>
  <si>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</si>
  <si>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</si>
  <si>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</si>
  <si>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</si>
  <si>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</si>
  <si>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</si>
  <si>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</si>
  <si>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</si>
  <si>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</si>
  <si>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</si>
  <si>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</si>
  <si>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</si>
  <si>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</si>
  <si>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</si>
  <si>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</si>
  <si>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</si>
  <si>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</si>
  <si>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</si>
  <si>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</si>
  <si>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</si>
  <si>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</si>
  <si>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</si>
  <si>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</si>
  <si>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</si>
  <si>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</si>
  <si>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</si>
  <si>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</si>
  <si>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</si>
  <si>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</si>
  <si>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</si>
  <si>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</si>
  <si>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</si>
  <si>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</si>
  <si>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</si>
  <si>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</si>
  <si>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</si>
  <si>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</si>
  <si>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</si>
  <si>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</si>
  <si>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</si>
  <si>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</si>
  <si>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</si>
  <si>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</si>
  <si>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</si>
  <si>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</si>
  <si>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</si>
  <si>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</si>
  <si>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</si>
  <si>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</si>
  <si>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</si>
  <si>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</si>
  <si>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</si>
  <si>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</si>
  <si>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</si>
  <si>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</si>
  <si>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</si>
  <si>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</si>
  <si>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</si>
  <si>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</si>
  <si>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</si>
  <si>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</si>
  <si>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</si>
  <si>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</si>
  <si>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</si>
  <si>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</si>
  <si>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</si>
  <si>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</si>
  <si>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</si>
  <si>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</si>
  <si>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</si>
  <si>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</si>
  <si>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</si>
  <si>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</si>
  <si>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</si>
  <si>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</si>
  <si>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</si>
  <si>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</si>
  <si>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 xml:space="preserve">โทร. </t>
  </si>
  <si>
    <t>ตัวชี้วัดที่ 3.1.3.4</t>
  </si>
  <si>
    <t>ตัวชี้วัดที่ 3.1.3.5</t>
  </si>
  <si>
    <t>ผู้รายงานผล นางสาววนิดา  ไชยสุโพธิ์</t>
  </si>
  <si>
    <t>E-mail :  a.8499@hotmail.com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</si>
  <si>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</si>
  <si>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</si>
  <si>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</si>
  <si>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</si>
  <si>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</si>
  <si>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</si>
  <si>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</si>
  <si>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</si>
  <si>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</si>
  <si>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</si>
  <si>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</si>
  <si>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</si>
  <si>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</si>
  <si>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</si>
  <si>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</si>
  <si>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</si>
  <si>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</si>
  <si>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</si>
  <si>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</si>
  <si>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</si>
  <si>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</si>
  <si>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</si>
  <si>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</si>
  <si>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</si>
  <si>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</si>
  <si>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</si>
  <si>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</si>
  <si>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</si>
  <si>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</si>
  <si>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</si>
  <si>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</si>
  <si>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</si>
  <si>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</si>
  <si>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</si>
  <si>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</si>
  <si>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</si>
  <si>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</si>
  <si>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</si>
  <si>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</si>
  <si>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</si>
  <si>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</si>
  <si>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</si>
  <si>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</si>
  <si>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</si>
  <si>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</si>
  <si>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</si>
  <si>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</si>
  <si>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</si>
  <si>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</si>
  <si>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</si>
  <si>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</si>
  <si>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</si>
  <si>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</si>
  <si>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</si>
  <si>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</si>
  <si>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</si>
  <si>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</si>
  <si>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</si>
  <si>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</si>
  <si>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</si>
  <si>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</si>
  <si>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</si>
  <si>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</si>
  <si>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</si>
  <si>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</si>
  <si>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</si>
  <si>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</si>
  <si>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</si>
  <si>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</si>
  <si>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</si>
  <si>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</si>
  <si>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</si>
  <si>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</si>
  <si>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</si>
  <si>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</si>
  <si>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</si>
  <si>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</si>
  <si>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</si>
  <si>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</si>
  <si>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</si>
  <si>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</si>
  <si>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</si>
  <si>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</si>
  <si>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</si>
  <si>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</si>
  <si>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</si>
  <si>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</si>
  <si>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</si>
  <si>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</si>
  <si>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</si>
  <si>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</si>
  <si>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</si>
  <si>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</si>
  <si>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</si>
  <si>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</si>
  <si>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</si>
  <si>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</si>
  <si>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</si>
  <si>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</si>
  <si>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</si>
  <si>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</si>
  <si>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</si>
  <si>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</si>
  <si>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</si>
  <si>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</si>
  <si>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</si>
  <si>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</si>
  <si>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</si>
  <si>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</si>
  <si>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</si>
  <si>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</si>
  <si>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</si>
  <si>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</si>
  <si>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</si>
  <si>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</si>
  <si>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</si>
  <si>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</si>
  <si>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</si>
  <si>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</si>
  <si>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3.1.5.1, 3.1.5.2 และ 3.1.5.3</t>
  </si>
  <si>
    <t>ตัวชี้วัดที่ 3.1.5.1</t>
  </si>
  <si>
    <t>ตัวชี้วัดที่ 3.1.5.2</t>
  </si>
  <si>
    <t>ตัวชี้วัดที่ 3.1.5.3</t>
  </si>
  <si>
    <t>ตัวชี้วัดที่ 3.1.5.4 และ 3.1.5.5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</si>
</sst>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2" fillId="0" borderId="0"/>
  </cellStyleXfs>
  <cellXfs count="329">
    <xf numFmtId="0" fontId="0" fillId="0" borderId="0" xfId="0"/>
    <xf numFmtId="0" fontId="6" fillId="0" borderId="1" xfId="0" applyFont="1" applyFill="1" applyBorder="1" applyAlignment="1">
      <alignment horizontal="left" vertical="center"/>
    </xf>
    <xf numFmtId="4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4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right"/>
    </xf>
    <xf numFmtId="43" fontId="5" fillId="0" borderId="1" xfId="0" applyNumberFormat="1" applyFont="1" applyFill="1" applyBorder="1"/>
    <xf numFmtId="43" fontId="6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3" xfId="0" applyFont="1" applyFill="1" applyBorder="1"/>
    <xf numFmtId="0" fontId="5" fillId="0" borderId="0" xfId="0" applyFont="1"/>
    <xf numFmtId="0" fontId="7" fillId="2" borderId="1" xfId="0" applyFont="1" applyFill="1" applyBorder="1" applyAlignment="1">
      <alignment horizontal="left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right"/>
    </xf>
    <xf numFmtId="43" fontId="7" fillId="2" borderId="1" xfId="0" applyNumberFormat="1" applyFont="1" applyFill="1" applyBorder="1" applyAlignment="1">
      <alignment horizontal="right"/>
    </xf>
    <xf numFmtId="0" fontId="8" fillId="2" borderId="1" xfId="0" applyFont="1" applyFill="1" applyBorder="1"/>
    <xf numFmtId="0" fontId="6" fillId="0" borderId="19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43" fontId="5" fillId="0" borderId="17" xfId="0" applyNumberFormat="1" applyFont="1" applyFill="1" applyBorder="1" applyAlignment="1">
      <alignment horizontal="center" vertical="center"/>
    </xf>
    <xf numFmtId="43" fontId="5" fillId="0" borderId="22" xfId="0" applyNumberFormat="1" applyFont="1" applyFill="1" applyBorder="1" applyAlignment="1">
      <alignment horizontal="center" vertical="center"/>
    </xf>
    <xf numFmtId="43" fontId="5" fillId="4" borderId="17" xfId="0" applyNumberFormat="1" applyFont="1" applyFill="1" applyBorder="1" applyAlignment="1">
      <alignment horizontal="center" vertical="center"/>
    </xf>
    <xf numFmtId="43" fontId="5" fillId="0" borderId="14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8" fillId="4" borderId="1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wrapText="1"/>
    </xf>
    <xf numFmtId="43" fontId="6" fillId="0" borderId="0" xfId="0" applyNumberFormat="1" applyFon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 vertical="center"/>
    </xf>
    <xf numFmtId="43" fontId="6" fillId="0" borderId="0" xfId="0" applyNumberFormat="1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vertical="center"/>
    </xf>
    <xf numFmtId="165" fontId="6" fillId="0" borderId="0" xfId="0" applyNumberFormat="1" applyFont="1" applyFill="1" applyBorder="1" applyAlignment="1">
      <alignment horizontal="right"/>
    </xf>
    <xf numFmtId="165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/>
    </xf>
    <xf numFmtId="43" fontId="6" fillId="0" borderId="0" xfId="1" applyFont="1" applyFill="1" applyBorder="1" applyAlignment="1">
      <alignment vertical="center"/>
    </xf>
    <xf numFmtId="165" fontId="6" fillId="0" borderId="0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164" fontId="6" fillId="0" borderId="7" xfId="0" applyNumberFormat="1" applyFont="1" applyFill="1" applyBorder="1" applyAlignment="1">
      <alignment horizontal="right" vertical="center"/>
    </xf>
    <xf numFmtId="43" fontId="6" fillId="0" borderId="13" xfId="0" applyNumberFormat="1" applyFont="1" applyFill="1" applyBorder="1" applyAlignment="1">
      <alignment horizontal="right"/>
    </xf>
    <xf numFmtId="164" fontId="6" fillId="0" borderId="9" xfId="0" applyNumberFormat="1" applyFont="1" applyFill="1" applyBorder="1" applyAlignment="1">
      <alignment horizontal="right" vertical="center"/>
    </xf>
    <xf numFmtId="41" fontId="6" fillId="0" borderId="1" xfId="0" applyNumberFormat="1" applyFont="1" applyFill="1" applyBorder="1" applyAlignment="1">
      <alignment horizontal="right"/>
    </xf>
    <xf numFmtId="41" fontId="6" fillId="0" borderId="1" xfId="0" applyNumberFormat="1" applyFont="1" applyFill="1" applyBorder="1" applyAlignment="1">
      <alignment vertical="center"/>
    </xf>
    <xf numFmtId="41" fontId="6" fillId="0" borderId="1" xfId="0" applyNumberFormat="1" applyFont="1" applyFill="1" applyBorder="1" applyAlignment="1"/>
    <xf numFmtId="41" fontId="6" fillId="0" borderId="13" xfId="0" applyNumberFormat="1" applyFont="1" applyFill="1" applyBorder="1" applyAlignment="1">
      <alignment horizontal="right"/>
    </xf>
    <xf numFmtId="41" fontId="6" fillId="0" borderId="1" xfId="0" applyNumberFormat="1" applyFont="1" applyFill="1" applyBorder="1" applyAlignment="1">
      <alignment readingOrder="1"/>
    </xf>
    <xf numFmtId="41" fontId="6" fillId="0" borderId="1" xfId="0" applyNumberFormat="1" applyFont="1" applyFill="1" applyBorder="1" applyAlignment="1">
      <alignment horizontal="right" readingOrder="1"/>
    </xf>
    <xf numFmtId="43" fontId="6" fillId="0" borderId="1" xfId="0" applyNumberFormat="1" applyFont="1" applyFill="1" applyBorder="1" applyAlignment="1"/>
    <xf numFmtId="41" fontId="6" fillId="0" borderId="13" xfId="0" applyNumberFormat="1" applyFont="1" applyFill="1" applyBorder="1" applyAlignment="1">
      <alignment readingOrder="1"/>
    </xf>
    <xf numFmtId="41" fontId="6" fillId="0" borderId="13" xfId="0" applyNumberFormat="1" applyFont="1" applyFill="1" applyBorder="1" applyAlignment="1">
      <alignment horizontal="right" readingOrder="1"/>
    </xf>
    <xf numFmtId="43" fontId="6" fillId="0" borderId="13" xfId="0" applyNumberFormat="1" applyFont="1" applyFill="1" applyBorder="1" applyAlignment="1"/>
    <xf numFmtId="164" fontId="6" fillId="0" borderId="7" xfId="0" applyNumberFormat="1" applyFont="1" applyFill="1" applyBorder="1" applyAlignment="1">
      <alignment horizontal="right"/>
    </xf>
    <xf numFmtId="164" fontId="6" fillId="0" borderId="9" xfId="0" applyNumberFormat="1" applyFont="1" applyFill="1" applyBorder="1" applyAlignment="1">
      <alignment horizontal="right"/>
    </xf>
    <xf numFmtId="41" fontId="6" fillId="0" borderId="6" xfId="0" applyNumberFormat="1" applyFont="1" applyFill="1" applyBorder="1" applyAlignment="1">
      <alignment horizontal="center"/>
    </xf>
    <xf numFmtId="41" fontId="6" fillId="0" borderId="8" xfId="0" applyNumberFormat="1" applyFont="1" applyFill="1" applyBorder="1" applyAlignment="1">
      <alignment horizontal="center"/>
    </xf>
    <xf numFmtId="41" fontId="6" fillId="0" borderId="6" xfId="0" applyNumberFormat="1" applyFont="1" applyFill="1" applyBorder="1" applyAlignment="1">
      <alignment readingOrder="1"/>
    </xf>
    <xf numFmtId="41" fontId="6" fillId="0" borderId="8" xfId="0" applyNumberFormat="1" applyFont="1" applyFill="1" applyBorder="1" applyAlignment="1">
      <alignment readingOrder="1"/>
    </xf>
    <xf numFmtId="41" fontId="6" fillId="0" borderId="6" xfId="0" applyNumberFormat="1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right"/>
    </xf>
    <xf numFmtId="0" fontId="13" fillId="0" borderId="25" xfId="0" applyFont="1" applyFill="1" applyBorder="1"/>
    <xf numFmtId="0" fontId="5" fillId="0" borderId="0" xfId="0" applyFont="1" applyFill="1" applyBorder="1" applyAlignment="1">
      <alignment horizontal="left" vertical="top"/>
    </xf>
    <xf numFmtId="0" fontId="14" fillId="0" borderId="27" xfId="0" applyFont="1" applyFill="1" applyBorder="1"/>
    <xf numFmtId="0" fontId="14" fillId="0" borderId="29" xfId="0" applyFont="1" applyFill="1" applyBorder="1"/>
    <xf numFmtId="0" fontId="14" fillId="0" borderId="28" xfId="0" applyFont="1" applyFill="1" applyBorder="1"/>
    <xf numFmtId="0" fontId="14" fillId="0" borderId="30" xfId="0" applyFont="1" applyFill="1" applyBorder="1"/>
    <xf numFmtId="164" fontId="14" fillId="0" borderId="34" xfId="0" applyNumberFormat="1" applyFont="1" applyFill="1" applyBorder="1" applyAlignment="1">
      <alignment horizontal="center"/>
    </xf>
    <xf numFmtId="164" fontId="14" fillId="0" borderId="33" xfId="0" applyNumberFormat="1" applyFont="1" applyFill="1" applyBorder="1" applyAlignment="1">
      <alignment horizontal="center"/>
    </xf>
    <xf numFmtId="0" fontId="14" fillId="6" borderId="29" xfId="0" applyFont="1" applyFill="1" applyBorder="1"/>
    <xf numFmtId="0" fontId="14" fillId="6" borderId="30" xfId="0" applyFont="1" applyFill="1" applyBorder="1"/>
    <xf numFmtId="0" fontId="15" fillId="8" borderId="31" xfId="0" applyFont="1" applyFill="1" applyBorder="1"/>
    <xf numFmtId="0" fontId="15" fillId="8" borderId="32" xfId="0" applyFont="1" applyFill="1" applyBorder="1"/>
    <xf numFmtId="0" fontId="14" fillId="7" borderId="29" xfId="0" applyFont="1" applyFill="1" applyBorder="1"/>
    <xf numFmtId="0" fontId="14" fillId="7" borderId="30" xfId="0" applyFont="1" applyFill="1" applyBorder="1"/>
    <xf numFmtId="164" fontId="14" fillId="7" borderId="34" xfId="0" applyNumberFormat="1" applyFont="1" applyFill="1" applyBorder="1" applyAlignment="1">
      <alignment horizontal="center"/>
    </xf>
    <xf numFmtId="164" fontId="14" fillId="6" borderId="34" xfId="0" applyNumberFormat="1" applyFont="1" applyFill="1" applyBorder="1" applyAlignment="1">
      <alignment horizontal="center"/>
    </xf>
    <xf numFmtId="164" fontId="15" fillId="8" borderId="35" xfId="0" applyNumberFormat="1" applyFont="1" applyFill="1" applyBorder="1" applyAlignment="1">
      <alignment horizontal="center"/>
    </xf>
    <xf numFmtId="0" fontId="6" fillId="8" borderId="15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left" vertical="center"/>
    </xf>
    <xf numFmtId="49" fontId="6" fillId="0" borderId="15" xfId="0" applyNumberFormat="1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14" fillId="0" borderId="0" xfId="0" applyNumberFormat="1" applyFont="1" applyFill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0" fontId="13" fillId="8" borderId="24" xfId="0" applyFont="1" applyFill="1" applyBorder="1"/>
    <xf numFmtId="0" fontId="13" fillId="0" borderId="36" xfId="0" applyFont="1" applyFill="1" applyBorder="1"/>
    <xf numFmtId="0" fontId="13" fillId="0" borderId="37" xfId="0" applyFont="1" applyFill="1" applyBorder="1"/>
    <xf numFmtId="0" fontId="13" fillId="0" borderId="38" xfId="0" applyFont="1" applyFill="1" applyBorder="1"/>
    <xf numFmtId="0" fontId="3" fillId="8" borderId="24" xfId="0" applyFont="1" applyFill="1" applyBorder="1"/>
    <xf numFmtId="0" fontId="3" fillId="0" borderId="37" xfId="0" applyFont="1" applyFill="1" applyBorder="1"/>
    <xf numFmtId="0" fontId="3" fillId="0" borderId="25" xfId="0" applyFont="1" applyFill="1" applyBorder="1"/>
    <xf numFmtId="0" fontId="3" fillId="0" borderId="38" xfId="0" applyFont="1" applyFill="1" applyBorder="1"/>
    <xf numFmtId="0" fontId="3" fillId="0" borderId="37" xfId="0" applyFont="1" applyFill="1" applyBorder="1" applyAlignment="1">
      <alignment vertical="top" wrapText="1"/>
    </xf>
    <xf numFmtId="0" fontId="3" fillId="0" borderId="36" xfId="0" applyFont="1" applyFill="1" applyBorder="1"/>
    <xf numFmtId="0" fontId="3" fillId="0" borderId="26" xfId="0" applyFont="1" applyFill="1" applyBorder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1" fontId="7" fillId="0" borderId="6" xfId="0" applyNumberFormat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right"/>
    </xf>
    <xf numFmtId="43" fontId="7" fillId="0" borderId="1" xfId="0" applyNumberFormat="1" applyFont="1" applyFill="1" applyBorder="1" applyAlignment="1">
      <alignment horizontal="right"/>
    </xf>
    <xf numFmtId="164" fontId="7" fillId="0" borderId="7" xfId="0" applyNumberFormat="1" applyFont="1" applyFill="1" applyBorder="1" applyAlignment="1">
      <alignment horizontal="right"/>
    </xf>
    <xf numFmtId="41" fontId="7" fillId="0" borderId="6" xfId="0" applyNumberFormat="1" applyFont="1" applyFill="1" applyBorder="1" applyAlignment="1">
      <alignment readingOrder="1"/>
    </xf>
    <xf numFmtId="41" fontId="7" fillId="0" borderId="1" xfId="0" applyNumberFormat="1" applyFont="1" applyFill="1" applyBorder="1" applyAlignment="1">
      <alignment readingOrder="1"/>
    </xf>
    <xf numFmtId="164" fontId="7" fillId="0" borderId="7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readingOrder="1"/>
    </xf>
    <xf numFmtId="43" fontId="7" fillId="0" borderId="1" xfId="0" applyNumberFormat="1" applyFont="1" applyFill="1" applyBorder="1" applyAlignment="1"/>
    <xf numFmtId="0" fontId="5" fillId="0" borderId="39" xfId="0" applyFont="1" applyFill="1" applyBorder="1" applyAlignment="1">
      <alignment horizontal="left" vertical="top"/>
    </xf>
    <xf numFmtId="0" fontId="7" fillId="0" borderId="40" xfId="0" applyFont="1" applyFill="1" applyBorder="1" applyAlignment="1">
      <alignment horizontal="right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right" vertical="center"/>
    </xf>
    <xf numFmtId="41" fontId="6" fillId="0" borderId="43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right"/>
    </xf>
    <xf numFmtId="43" fontId="6" fillId="0" borderId="2" xfId="0" applyNumberFormat="1" applyFont="1" applyFill="1" applyBorder="1" applyAlignment="1">
      <alignment horizontal="right"/>
    </xf>
    <xf numFmtId="164" fontId="6" fillId="0" borderId="44" xfId="0" applyNumberFormat="1" applyFont="1" applyFill="1" applyBorder="1" applyAlignment="1">
      <alignment horizontal="right"/>
    </xf>
    <xf numFmtId="41" fontId="6" fillId="0" borderId="2" xfId="0" applyNumberFormat="1" applyFont="1" applyFill="1" applyBorder="1" applyAlignment="1">
      <alignment readingOrder="1"/>
    </xf>
    <xf numFmtId="164" fontId="6" fillId="0" borderId="44" xfId="0" applyNumberFormat="1" applyFont="1" applyFill="1" applyBorder="1" applyAlignment="1">
      <alignment horizontal="right" vertical="center"/>
    </xf>
    <xf numFmtId="41" fontId="6" fillId="0" borderId="43" xfId="0" applyNumberFormat="1" applyFont="1" applyFill="1" applyBorder="1" applyAlignment="1">
      <alignment readingOrder="1"/>
    </xf>
    <xf numFmtId="41" fontId="6" fillId="0" borderId="2" xfId="0" applyNumberFormat="1" applyFont="1" applyFill="1" applyBorder="1" applyAlignment="1">
      <alignment horizontal="right" readingOrder="1"/>
    </xf>
    <xf numFmtId="43" fontId="6" fillId="0" borderId="2" xfId="0" applyNumberFormat="1" applyFont="1" applyFill="1" applyBorder="1" applyAlignment="1"/>
    <xf numFmtId="41" fontId="7" fillId="0" borderId="43" xfId="0" applyNumberFormat="1" applyFont="1" applyFill="1" applyBorder="1" applyAlignment="1">
      <alignment horizontal="center" vertical="center"/>
    </xf>
    <xf numFmtId="41" fontId="7" fillId="0" borderId="2" xfId="0" applyNumberFormat="1" applyFont="1" applyFill="1" applyBorder="1" applyAlignment="1">
      <alignment horizontal="right"/>
    </xf>
    <xf numFmtId="43" fontId="7" fillId="0" borderId="2" xfId="0" applyNumberFormat="1" applyFont="1" applyFill="1" applyBorder="1" applyAlignment="1">
      <alignment horizontal="right"/>
    </xf>
    <xf numFmtId="164" fontId="7" fillId="0" borderId="44" xfId="0" applyNumberFormat="1" applyFont="1" applyFill="1" applyBorder="1" applyAlignment="1">
      <alignment horizontal="right"/>
    </xf>
    <xf numFmtId="41" fontId="7" fillId="0" borderId="2" xfId="0" applyNumberFormat="1" applyFont="1" applyFill="1" applyBorder="1" applyAlignment="1">
      <alignment readingOrder="1"/>
    </xf>
    <xf numFmtId="164" fontId="7" fillId="0" borderId="44" xfId="0" applyNumberFormat="1" applyFont="1" applyFill="1" applyBorder="1" applyAlignment="1">
      <alignment horizontal="right" vertical="center"/>
    </xf>
    <xf numFmtId="41" fontId="7" fillId="0" borderId="43" xfId="0" applyNumberFormat="1" applyFont="1" applyFill="1" applyBorder="1" applyAlignment="1">
      <alignment readingOrder="1"/>
    </xf>
    <xf numFmtId="41" fontId="7" fillId="0" borderId="2" xfId="0" applyNumberFormat="1" applyFont="1" applyFill="1" applyBorder="1" applyAlignment="1">
      <alignment horizontal="right" readingOrder="1"/>
    </xf>
    <xf numFmtId="43" fontId="7" fillId="0" borderId="2" xfId="0" applyNumberFormat="1" applyFont="1" applyFill="1" applyBorder="1" applyAlignment="1"/>
    <xf numFmtId="41" fontId="6" fillId="0" borderId="2" xfId="0" applyNumberFormat="1" applyFont="1" applyFill="1" applyBorder="1" applyAlignment="1">
      <alignment vertical="center"/>
    </xf>
    <xf numFmtId="41" fontId="6" fillId="0" borderId="43" xfId="0" applyNumberFormat="1" applyFont="1" applyFill="1" applyBorder="1" applyAlignment="1">
      <alignment vertical="center"/>
    </xf>
    <xf numFmtId="41" fontId="6" fillId="0" borderId="2" xfId="0" applyNumberFormat="1" applyFont="1" applyFill="1" applyBorder="1" applyAlignment="1"/>
    <xf numFmtId="41" fontId="6" fillId="0" borderId="43" xfId="0" applyNumberFormat="1" applyFont="1" applyFill="1" applyBorder="1" applyAlignment="1">
      <alignment horizontal="center"/>
    </xf>
    <xf numFmtId="41" fontId="7" fillId="0" borderId="2" xfId="0" applyNumberFormat="1" applyFont="1" applyFill="1" applyBorder="1" applyAlignment="1">
      <alignment vertical="center"/>
    </xf>
    <xf numFmtId="41" fontId="7" fillId="0" borderId="43" xfId="0" applyNumberFormat="1" applyFont="1" applyFill="1" applyBorder="1" applyAlignment="1">
      <alignment vertical="center"/>
    </xf>
    <xf numFmtId="41" fontId="7" fillId="0" borderId="2" xfId="0" applyNumberFormat="1" applyFont="1" applyFill="1" applyBorder="1" applyAlignment="1"/>
    <xf numFmtId="41" fontId="6" fillId="0" borderId="45" xfId="0" applyNumberFormat="1" applyFont="1" applyFill="1" applyBorder="1" applyAlignment="1">
      <alignment horizontal="center" vertical="center"/>
    </xf>
    <xf numFmtId="41" fontId="6" fillId="0" borderId="46" xfId="0" applyNumberFormat="1" applyFont="1" applyFill="1" applyBorder="1" applyAlignment="1">
      <alignment horizontal="right"/>
    </xf>
    <xf numFmtId="43" fontId="6" fillId="0" borderId="46" xfId="0" applyNumberFormat="1" applyFont="1" applyFill="1" applyBorder="1" applyAlignment="1">
      <alignment horizontal="right"/>
    </xf>
    <xf numFmtId="164" fontId="6" fillId="0" borderId="47" xfId="0" applyNumberFormat="1" applyFont="1" applyFill="1" applyBorder="1" applyAlignment="1">
      <alignment horizontal="right"/>
    </xf>
    <xf numFmtId="41" fontId="6" fillId="0" borderId="46" xfId="0" applyNumberFormat="1" applyFont="1" applyFill="1" applyBorder="1" applyAlignment="1">
      <alignment readingOrder="1"/>
    </xf>
    <xf numFmtId="164" fontId="6" fillId="0" borderId="47" xfId="0" applyNumberFormat="1" applyFont="1" applyFill="1" applyBorder="1" applyAlignment="1">
      <alignment horizontal="right" vertical="center"/>
    </xf>
    <xf numFmtId="41" fontId="6" fillId="0" borderId="45" xfId="0" applyNumberFormat="1" applyFont="1" applyFill="1" applyBorder="1" applyAlignment="1">
      <alignment readingOrder="1"/>
    </xf>
    <xf numFmtId="41" fontId="6" fillId="0" borderId="46" xfId="0" applyNumberFormat="1" applyFont="1" applyFill="1" applyBorder="1" applyAlignment="1">
      <alignment horizontal="right" readingOrder="1"/>
    </xf>
    <xf numFmtId="43" fontId="6" fillId="0" borderId="46" xfId="0" applyNumberFormat="1" applyFont="1" applyFill="1" applyBorder="1" applyAlignment="1"/>
    <xf numFmtId="41" fontId="6" fillId="0" borderId="48" xfId="0" applyNumberFormat="1" applyFont="1" applyFill="1" applyBorder="1" applyAlignment="1">
      <alignment horizontal="center" vertical="center"/>
    </xf>
    <xf numFmtId="41" fontId="6" fillId="0" borderId="49" xfId="0" applyNumberFormat="1" applyFont="1" applyFill="1" applyBorder="1" applyAlignment="1">
      <alignment horizontal="right"/>
    </xf>
    <xf numFmtId="43" fontId="6" fillId="0" borderId="49" xfId="0" applyNumberFormat="1" applyFont="1" applyFill="1" applyBorder="1" applyAlignment="1">
      <alignment horizontal="right"/>
    </xf>
    <xf numFmtId="164" fontId="6" fillId="0" borderId="50" xfId="0" applyNumberFormat="1" applyFont="1" applyFill="1" applyBorder="1" applyAlignment="1">
      <alignment horizontal="right"/>
    </xf>
    <xf numFmtId="41" fontId="6" fillId="0" borderId="49" xfId="0" applyNumberFormat="1" applyFont="1" applyFill="1" applyBorder="1" applyAlignment="1">
      <alignment readingOrder="1"/>
    </xf>
    <xf numFmtId="164" fontId="6" fillId="0" borderId="50" xfId="0" applyNumberFormat="1" applyFont="1" applyFill="1" applyBorder="1" applyAlignment="1">
      <alignment horizontal="right" vertical="center"/>
    </xf>
    <xf numFmtId="41" fontId="6" fillId="0" borderId="48" xfId="0" applyNumberFormat="1" applyFont="1" applyFill="1" applyBorder="1" applyAlignment="1">
      <alignment readingOrder="1"/>
    </xf>
    <xf numFmtId="41" fontId="6" fillId="0" borderId="49" xfId="0" applyNumberFormat="1" applyFont="1" applyFill="1" applyBorder="1" applyAlignment="1">
      <alignment horizontal="right" readingOrder="1"/>
    </xf>
    <xf numFmtId="43" fontId="6" fillId="0" borderId="49" xfId="0" applyNumberFormat="1" applyFont="1" applyFill="1" applyBorder="1" applyAlignment="1"/>
    <xf numFmtId="41" fontId="6" fillId="0" borderId="49" xfId="0" applyNumberFormat="1" applyFont="1" applyFill="1" applyBorder="1" applyAlignment="1"/>
    <xf numFmtId="41" fontId="6" fillId="0" borderId="49" xfId="0" applyNumberFormat="1" applyFont="1" applyFill="1" applyBorder="1" applyAlignment="1">
      <alignment vertical="center"/>
    </xf>
    <xf numFmtId="41" fontId="6" fillId="0" borderId="48" xfId="0" applyNumberFormat="1" applyFont="1" applyFill="1" applyBorder="1" applyAlignment="1">
      <alignment vertical="center"/>
    </xf>
    <xf numFmtId="41" fontId="7" fillId="0" borderId="48" xfId="0" applyNumberFormat="1" applyFont="1" applyFill="1" applyBorder="1" applyAlignment="1">
      <alignment horizontal="center" vertical="center"/>
    </xf>
    <xf numFmtId="41" fontId="7" fillId="0" borderId="49" xfId="0" applyNumberFormat="1" applyFont="1" applyFill="1" applyBorder="1" applyAlignment="1">
      <alignment horizontal="right"/>
    </xf>
    <xf numFmtId="43" fontId="7" fillId="0" borderId="49" xfId="0" applyNumberFormat="1" applyFont="1" applyFill="1" applyBorder="1" applyAlignment="1">
      <alignment horizontal="right"/>
    </xf>
    <xf numFmtId="164" fontId="7" fillId="0" borderId="50" xfId="0" applyNumberFormat="1" applyFont="1" applyFill="1" applyBorder="1" applyAlignment="1">
      <alignment horizontal="right"/>
    </xf>
    <xf numFmtId="41" fontId="7" fillId="0" borderId="49" xfId="0" applyNumberFormat="1" applyFont="1" applyFill="1" applyBorder="1" applyAlignment="1">
      <alignment readingOrder="1"/>
    </xf>
    <xf numFmtId="164" fontId="7" fillId="0" borderId="50" xfId="0" applyNumberFormat="1" applyFont="1" applyFill="1" applyBorder="1" applyAlignment="1">
      <alignment horizontal="right" vertical="center"/>
    </xf>
    <xf numFmtId="41" fontId="7" fillId="0" borderId="48" xfId="0" applyNumberFormat="1" applyFont="1" applyFill="1" applyBorder="1" applyAlignment="1">
      <alignment readingOrder="1"/>
    </xf>
    <xf numFmtId="41" fontId="7" fillId="0" borderId="49" xfId="0" applyNumberFormat="1" applyFont="1" applyFill="1" applyBorder="1" applyAlignment="1">
      <alignment horizontal="right" readingOrder="1"/>
    </xf>
    <xf numFmtId="43" fontId="7" fillId="0" borderId="49" xfId="0" applyNumberFormat="1" applyFont="1" applyFill="1" applyBorder="1" applyAlignment="1"/>
    <xf numFmtId="41" fontId="6" fillId="0" borderId="48" xfId="0" applyNumberFormat="1" applyFont="1" applyFill="1" applyBorder="1" applyAlignment="1">
      <alignment horizontal="center"/>
    </xf>
    <xf numFmtId="41" fontId="6" fillId="0" borderId="45" xfId="0" applyNumberFormat="1" applyFont="1" applyFill="1" applyBorder="1" applyAlignment="1">
      <alignment horizontal="center"/>
    </xf>
    <xf numFmtId="41" fontId="7" fillId="9" borderId="15" xfId="0" applyNumberFormat="1" applyFont="1" applyFill="1" applyBorder="1" applyAlignment="1">
      <alignment horizontal="center" vertical="center"/>
    </xf>
    <xf numFmtId="41" fontId="7" fillId="9" borderId="16" xfId="0" applyNumberFormat="1" applyFont="1" applyFill="1" applyBorder="1" applyAlignment="1">
      <alignment horizontal="right"/>
    </xf>
    <xf numFmtId="43" fontId="7" fillId="9" borderId="16" xfId="0" applyNumberFormat="1" applyFont="1" applyFill="1" applyBorder="1" applyAlignment="1">
      <alignment horizontal="right"/>
    </xf>
    <xf numFmtId="164" fontId="7" fillId="9" borderId="4" xfId="0" applyNumberFormat="1" applyFont="1" applyFill="1" applyBorder="1" applyAlignment="1">
      <alignment horizontal="right"/>
    </xf>
    <xf numFmtId="41" fontId="7" fillId="9" borderId="16" xfId="0" applyNumberFormat="1" applyFont="1" applyFill="1" applyBorder="1" applyAlignment="1">
      <alignment readingOrder="1"/>
    </xf>
    <xf numFmtId="164" fontId="7" fillId="9" borderId="4" xfId="0" applyNumberFormat="1" applyFont="1" applyFill="1" applyBorder="1" applyAlignment="1">
      <alignment horizontal="right" vertical="center"/>
    </xf>
    <xf numFmtId="41" fontId="7" fillId="9" borderId="15" xfId="0" applyNumberFormat="1" applyFont="1" applyFill="1" applyBorder="1" applyAlignment="1">
      <alignment readingOrder="1"/>
    </xf>
    <xf numFmtId="41" fontId="7" fillId="9" borderId="16" xfId="0" applyNumberFormat="1" applyFont="1" applyFill="1" applyBorder="1" applyAlignment="1">
      <alignment horizontal="right" readingOrder="1"/>
    </xf>
    <xf numFmtId="43" fontId="7" fillId="9" borderId="16" xfId="0" applyNumberFormat="1" applyFont="1" applyFill="1" applyBorder="1" applyAlignment="1"/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right"/>
    </xf>
    <xf numFmtId="43" fontId="6" fillId="9" borderId="16" xfId="0" applyNumberFormat="1" applyFont="1" applyFill="1" applyBorder="1" applyAlignment="1">
      <alignment horizontal="right"/>
    </xf>
    <xf numFmtId="164" fontId="6" fillId="9" borderId="4" xfId="0" applyNumberFormat="1" applyFont="1" applyFill="1" applyBorder="1" applyAlignment="1">
      <alignment horizontal="right"/>
    </xf>
    <xf numFmtId="41" fontId="6" fillId="9" borderId="16" xfId="0" applyNumberFormat="1" applyFont="1" applyFill="1" applyBorder="1" applyAlignment="1">
      <alignment readingOrder="1"/>
    </xf>
    <xf numFmtId="164" fontId="6" fillId="9" borderId="4" xfId="0" applyNumberFormat="1" applyFont="1" applyFill="1" applyBorder="1" applyAlignment="1">
      <alignment horizontal="right" vertical="center"/>
    </xf>
    <xf numFmtId="41" fontId="6" fillId="9" borderId="15" xfId="0" applyNumberFormat="1" applyFont="1" applyFill="1" applyBorder="1" applyAlignment="1">
      <alignment readingOrder="1"/>
    </xf>
    <xf numFmtId="41" fontId="6" fillId="9" borderId="16" xfId="0" applyNumberFormat="1" applyFont="1" applyFill="1" applyBorder="1" applyAlignment="1">
      <alignment horizontal="right" readingOrder="1"/>
    </xf>
    <xf numFmtId="43" fontId="6" fillId="9" borderId="16" xfId="0" applyNumberFormat="1" applyFont="1" applyFill="1" applyBorder="1" applyAlignment="1"/>
    <xf numFmtId="41" fontId="6" fillId="9" borderId="16" xfId="0" applyNumberFormat="1" applyFont="1" applyFill="1" applyBorder="1" applyAlignment="1"/>
    <xf numFmtId="41" fontId="6" fillId="9" borderId="16" xfId="0" applyNumberFormat="1" applyFont="1" applyFill="1" applyBorder="1" applyAlignment="1">
      <alignment vertical="center"/>
    </xf>
    <xf numFmtId="41" fontId="6" fillId="9" borderId="15" xfId="0" applyNumberFormat="1" applyFont="1" applyFill="1" applyBorder="1" applyAlignment="1">
      <alignment vertical="center"/>
    </xf>
    <xf numFmtId="41" fontId="6" fillId="9" borderId="15" xfId="0" applyNumberFormat="1" applyFont="1" applyFill="1" applyBorder="1" applyAlignment="1">
      <alignment horizontal="center"/>
    </xf>
    <xf numFmtId="0" fontId="10" fillId="0" borderId="40" xfId="0" applyNumberFormat="1" applyFont="1" applyFill="1" applyBorder="1" applyAlignment="1">
      <alignment horizontal="center" vertical="center"/>
    </xf>
    <xf numFmtId="0" fontId="8" fillId="0" borderId="41" xfId="0" applyNumberFormat="1" applyFont="1" applyFill="1" applyBorder="1" applyAlignment="1">
      <alignment horizontal="center"/>
    </xf>
    <xf numFmtId="0" fontId="8" fillId="0" borderId="41" xfId="1" applyNumberFormat="1" applyFont="1" applyFill="1" applyBorder="1" applyAlignment="1">
      <alignment horizontal="center"/>
    </xf>
    <xf numFmtId="0" fontId="8" fillId="0" borderId="42" xfId="0" applyNumberFormat="1" applyFont="1" applyFill="1" applyBorder="1" applyAlignment="1">
      <alignment horizontal="center"/>
    </xf>
    <xf numFmtId="0" fontId="8" fillId="0" borderId="40" xfId="0" applyNumberFormat="1" applyFont="1" applyFill="1" applyBorder="1" applyAlignment="1">
      <alignment horizontal="center"/>
    </xf>
    <xf numFmtId="41" fontId="11" fillId="0" borderId="45" xfId="0" applyNumberFormat="1" applyFont="1" applyFill="1" applyBorder="1" applyAlignment="1">
      <alignment horizontal="center" vertical="center"/>
    </xf>
    <xf numFmtId="41" fontId="11" fillId="0" borderId="46" xfId="0" applyNumberFormat="1" applyFont="1" applyFill="1" applyBorder="1" applyAlignment="1">
      <alignment horizontal="center" vertical="center"/>
    </xf>
    <xf numFmtId="43" fontId="11" fillId="0" borderId="46" xfId="1" applyNumberFormat="1" applyFont="1" applyFill="1" applyBorder="1" applyAlignment="1">
      <alignment horizontal="center" vertical="center"/>
    </xf>
    <xf numFmtId="164" fontId="11" fillId="0" borderId="47" xfId="0" applyNumberFormat="1" applyFont="1" applyFill="1" applyBorder="1" applyAlignment="1">
      <alignment horizontal="center" vertical="center"/>
    </xf>
    <xf numFmtId="43" fontId="11" fillId="0" borderId="46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top" wrapText="1"/>
    </xf>
    <xf numFmtId="0" fontId="8" fillId="0" borderId="52" xfId="0" applyNumberFormat="1" applyFont="1" applyFill="1" applyBorder="1" applyAlignment="1">
      <alignment horizontal="center"/>
    </xf>
    <xf numFmtId="41" fontId="11" fillId="0" borderId="53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1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1" fontId="2" fillId="9" borderId="51" xfId="0" applyNumberFormat="1" applyFont="1" applyFill="1" applyBorder="1" applyAlignment="1">
      <alignment horizontal="center" vertical="center"/>
    </xf>
    <xf numFmtId="43" fontId="2" fillId="9" borderId="16" xfId="1" applyNumberFormat="1" applyFont="1" applyFill="1" applyBorder="1" applyAlignment="1">
      <alignment horizontal="right" vertical="center"/>
    </xf>
    <xf numFmtId="41" fontId="2" fillId="0" borderId="45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3" fontId="2" fillId="0" borderId="46" xfId="1" applyNumberFormat="1" applyFont="1" applyFill="1" applyBorder="1" applyAlignment="1">
      <alignment horizontal="center" vertical="center"/>
    </xf>
    <xf numFmtId="164" fontId="2" fillId="0" borderId="47" xfId="0" applyNumberFormat="1" applyFont="1" applyFill="1" applyBorder="1" applyAlignment="1">
      <alignment horizontal="center" vertical="center"/>
    </xf>
    <xf numFmtId="41" fontId="2" fillId="0" borderId="53" xfId="0" applyNumberFormat="1" applyFont="1" applyFill="1" applyBorder="1" applyAlignment="1">
      <alignment horizontal="center" vertical="center"/>
    </xf>
    <xf numFmtId="43" fontId="2" fillId="0" borderId="46" xfId="1" applyNumberFormat="1" applyFont="1" applyFill="1" applyBorder="1" applyAlignment="1">
      <alignment horizontal="right" vertical="center"/>
    </xf>
    <xf numFmtId="41" fontId="2" fillId="0" borderId="48" xfId="0" applyNumberFormat="1" applyFont="1" applyFill="1" applyBorder="1" applyAlignment="1">
      <alignment horizontal="center" vertical="center"/>
    </xf>
    <xf numFmtId="41" fontId="2" fillId="0" borderId="49" xfId="0" applyNumberFormat="1" applyFont="1" applyFill="1" applyBorder="1" applyAlignment="1">
      <alignment horizontal="center" vertical="center"/>
    </xf>
    <xf numFmtId="43" fontId="2" fillId="0" borderId="49" xfId="0" applyNumberFormat="1" applyFont="1" applyFill="1" applyBorder="1" applyAlignment="1">
      <alignment horizontal="center" vertical="center"/>
    </xf>
    <xf numFmtId="164" fontId="2" fillId="0" borderId="50" xfId="0" applyNumberFormat="1" applyFont="1" applyFill="1" applyBorder="1" applyAlignment="1">
      <alignment horizontal="center" vertical="center"/>
    </xf>
    <xf numFmtId="41" fontId="2" fillId="0" borderId="54" xfId="0" applyNumberFormat="1" applyFont="1" applyFill="1" applyBorder="1" applyAlignment="1">
      <alignment horizontal="center" vertical="center"/>
    </xf>
    <xf numFmtId="43" fontId="2" fillId="0" borderId="49" xfId="0" applyNumberFormat="1" applyFont="1" applyFill="1" applyBorder="1" applyAlignment="1">
      <alignment horizontal="right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2" fillId="0" borderId="55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right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center" vertical="center"/>
    </xf>
    <xf numFmtId="164" fontId="2" fillId="0" borderId="44" xfId="0" applyNumberFormat="1" applyFont="1" applyFill="1" applyBorder="1" applyAlignment="1">
      <alignment horizontal="center" vertical="center"/>
    </xf>
    <xf numFmtId="41" fontId="2" fillId="0" borderId="56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right" vertical="center"/>
    </xf>
    <xf numFmtId="43" fontId="2" fillId="0" borderId="49" xfId="1" applyNumberFormat="1" applyFont="1" applyFill="1" applyBorder="1" applyAlignment="1">
      <alignment horizontal="center" vertical="center"/>
    </xf>
    <xf numFmtId="43" fontId="2" fillId="0" borderId="49" xfId="1" applyNumberFormat="1" applyFont="1" applyFill="1" applyBorder="1" applyAlignment="1">
      <alignment horizontal="right" vertical="center"/>
    </xf>
    <xf numFmtId="0" fontId="2" fillId="8" borderId="24" xfId="0" applyFont="1" applyFill="1" applyBorder="1"/>
    <xf numFmtId="0" fontId="2" fillId="0" borderId="37" xfId="0" applyFont="1" applyFill="1" applyBorder="1"/>
    <xf numFmtId="0" fontId="2" fillId="0" borderId="25" xfId="0" applyFont="1" applyFill="1" applyBorder="1"/>
    <xf numFmtId="43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right" vertical="center"/>
    </xf>
    <xf numFmtId="0" fontId="2" fillId="0" borderId="38" xfId="0" applyFont="1" applyFill="1" applyBorder="1"/>
    <xf numFmtId="0" fontId="2" fillId="0" borderId="37" xfId="0" applyFont="1" applyFill="1" applyBorder="1" applyAlignment="1">
      <alignment vertical="top" wrapText="1"/>
    </xf>
    <xf numFmtId="43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right" vertical="center"/>
    </xf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 vertical="center"/>
    </xf>
    <xf numFmtId="0" fontId="2" fillId="0" borderId="36" xfId="0" applyFont="1" applyFill="1" applyBorder="1"/>
    <xf numFmtId="43" fontId="2" fillId="0" borderId="46" xfId="0" applyNumberFormat="1" applyFont="1" applyFill="1" applyBorder="1" applyAlignment="1">
      <alignment horizontal="center" vertical="center"/>
    </xf>
    <xf numFmtId="43" fontId="2" fillId="0" borderId="46" xfId="0" applyNumberFormat="1" applyFont="1" applyFill="1" applyBorder="1" applyAlignment="1">
      <alignment horizontal="right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41" fontId="2" fillId="0" borderId="57" xfId="0" applyNumberFormat="1" applyFont="1" applyFill="1" applyBorder="1" applyAlignment="1">
      <alignment horizontal="center" vertical="center"/>
    </xf>
    <xf numFmtId="43" fontId="2" fillId="0" borderId="13" xfId="1" applyNumberFormat="1" applyFont="1" applyFill="1" applyBorder="1" applyAlignment="1">
      <alignment horizontal="right" vertical="center"/>
    </xf>
    <xf numFmtId="0" fontId="2" fillId="0" borderId="26" xfId="0" applyFont="1" applyFill="1" applyBorder="1"/>
    <xf numFmtId="37" fontId="1" fillId="2" borderId="16" xfId="0" applyNumberFormat="1" applyFont="1" applyFill="1" applyBorder="1" applyAlignment="1">
      <alignment horizontal="center" vertical="center"/>
    </xf>
    <xf numFmtId="37" fontId="1" fillId="0" borderId="58" xfId="0" applyNumberFormat="1" applyFont="1" applyFill="1" applyBorder="1" applyAlignment="1">
      <alignment horizontal="center" vertical="center"/>
    </xf>
    <xf numFmtId="37" fontId="1" fillId="0" borderId="58" xfId="0" applyNumberFormat="1" applyFont="1" applyBorder="1" applyAlignment="1">
      <alignment horizontal="center" vertical="center"/>
    </xf>
    <xf numFmtId="37" fontId="1" fillId="0" borderId="59" xfId="0" applyNumberFormat="1" applyFont="1" applyBorder="1" applyAlignment="1">
      <alignment horizontal="center"/>
    </xf>
    <xf numFmtId="37" fontId="1" fillId="0" borderId="59" xfId="0" applyNumberFormat="1" applyFont="1" applyFill="1" applyBorder="1" applyAlignment="1">
      <alignment horizontal="center" vertical="center"/>
    </xf>
    <xf numFmtId="37" fontId="1" fillId="0" borderId="58" xfId="0" applyNumberFormat="1" applyFont="1" applyBorder="1" applyAlignment="1">
      <alignment horizontal="center"/>
    </xf>
    <xf numFmtId="37" fontId="1" fillId="0" borderId="60" xfId="0" applyNumberFormat="1" applyFont="1" applyFill="1" applyBorder="1" applyAlignment="1">
      <alignment horizontal="center" vertical="center"/>
    </xf>
    <xf numFmtId="37" fontId="1" fillId="0" borderId="60" xfId="0" applyNumberFormat="1" applyFont="1" applyBorder="1" applyAlignment="1">
      <alignment horizontal="center"/>
    </xf>
    <xf numFmtId="37" fontId="1" fillId="0" borderId="61" xfId="0" applyNumberFormat="1" applyFont="1" applyBorder="1" applyAlignment="1">
      <alignment horizontal="center"/>
    </xf>
    <xf numFmtId="37" fontId="1" fillId="2" borderId="4" xfId="0" applyNumberFormat="1" applyFont="1" applyFill="1" applyBorder="1" applyAlignment="1">
      <alignment horizontal="center" vertical="center"/>
    </xf>
    <xf numFmtId="37" fontId="1" fillId="0" borderId="62" xfId="0" applyNumberFormat="1" applyFont="1" applyFill="1" applyBorder="1" applyAlignment="1">
      <alignment horizontal="center" vertical="center"/>
    </xf>
    <xf numFmtId="37" fontId="1" fillId="0" borderId="63" xfId="0" applyNumberFormat="1" applyFont="1" applyBorder="1" applyAlignment="1">
      <alignment horizontal="center"/>
    </xf>
    <xf numFmtId="37" fontId="1" fillId="0" borderId="63" xfId="0" applyNumberFormat="1" applyFont="1" applyFill="1" applyBorder="1" applyAlignment="1">
      <alignment horizontal="center" vertical="center"/>
    </xf>
    <xf numFmtId="37" fontId="1" fillId="0" borderId="62" xfId="0" applyNumberFormat="1" applyFont="1" applyBorder="1" applyAlignment="1">
      <alignment horizontal="center"/>
    </xf>
    <xf numFmtId="37" fontId="1" fillId="0" borderId="64" xfId="0" applyNumberFormat="1" applyFont="1" applyFill="1" applyBorder="1" applyAlignment="1">
      <alignment horizontal="center" vertical="center"/>
    </xf>
    <xf numFmtId="37" fontId="1" fillId="0" borderId="64" xfId="0" applyNumberFormat="1" applyFont="1" applyBorder="1" applyAlignment="1">
      <alignment horizontal="center"/>
    </xf>
    <xf numFmtId="37" fontId="1" fillId="0" borderId="65" xfId="0" applyNumberFormat="1" applyFont="1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top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51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311" t="s">
        <v>0</v>
      </c>
      <c r="B3" s="311" t="s">
        <v>1</v>
      </c>
      <c r="C3" s="311" t="s">
        <v>213</v>
      </c>
      <c r="D3" s="311"/>
      <c r="E3" s="311"/>
      <c r="F3" s="311"/>
      <c r="G3" s="311"/>
      <c r="H3" s="311"/>
      <c r="I3" s="312">
        <v>2</v>
      </c>
      <c r="J3" s="311" t="s">
        <v>250</v>
      </c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  <c r="AG3" s="311"/>
      <c r="AH3" s="311"/>
      <c r="AI3" s="311"/>
      <c r="AJ3" s="311"/>
      <c r="AK3" s="311"/>
      <c r="AL3" s="311"/>
      <c r="AM3" s="311"/>
      <c r="AN3" s="311"/>
      <c r="AO3" s="311"/>
      <c r="AP3" s="311"/>
      <c r="AQ3" s="311"/>
      <c r="AR3" s="311"/>
      <c r="AS3" s="311"/>
      <c r="AT3" s="311"/>
      <c r="AU3" s="311"/>
      <c r="AV3" s="311"/>
      <c r="AW3" s="311"/>
      <c r="AX3" s="311"/>
      <c r="AY3" s="311"/>
      <c r="AZ3" s="311"/>
      <c r="BA3" s="311"/>
      <c r="BB3" s="311"/>
      <c r="BC3" s="311"/>
      <c r="BD3" s="311"/>
      <c r="BE3" s="311"/>
      <c r="BF3" s="311"/>
      <c r="BG3" s="311"/>
      <c r="BH3" s="311"/>
      <c r="BI3" s="311"/>
      <c r="BJ3" s="311"/>
      <c r="BK3" s="311"/>
      <c r="BL3" s="311"/>
      <c r="BM3" s="311"/>
      <c r="BN3" s="311"/>
      <c r="BO3" s="311"/>
      <c r="BP3" s="311"/>
      <c r="BQ3" s="311"/>
      <c r="BR3" s="311"/>
      <c r="BS3" s="311"/>
      <c r="BT3" s="311"/>
      <c r="BU3" s="311"/>
      <c r="BV3" s="311"/>
      <c r="BW3" s="312">
        <v>4</v>
      </c>
      <c r="BX3" s="312">
        <v>5</v>
      </c>
      <c r="BY3" s="312"/>
      <c r="BZ3" s="312">
        <v>6</v>
      </c>
      <c r="CA3" s="312">
        <v>7</v>
      </c>
      <c r="CB3" s="312">
        <v>8</v>
      </c>
      <c r="CC3" s="312">
        <v>9</v>
      </c>
      <c r="CD3" s="314" t="s">
        <v>2</v>
      </c>
      <c r="CH3" s="5" t="s">
        <v>12</v>
      </c>
      <c r="CN3" s="5" t="s">
        <v>13</v>
      </c>
    </row>
    <row r="4" spans="1:92" s="5" customFormat="1" x14ac:dyDescent="0.25">
      <c r="A4" s="311"/>
      <c r="B4" s="311"/>
      <c r="C4" s="311"/>
      <c r="D4" s="311"/>
      <c r="E4" s="311"/>
      <c r="F4" s="311"/>
      <c r="G4" s="311"/>
      <c r="H4" s="311"/>
      <c r="I4" s="312"/>
      <c r="J4" s="311" t="s">
        <v>3</v>
      </c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  <c r="AG4" s="311"/>
      <c r="AH4" s="311"/>
      <c r="AI4" s="311"/>
      <c r="AJ4" s="311"/>
      <c r="AK4" s="311"/>
      <c r="AL4" s="311"/>
      <c r="AM4" s="311"/>
      <c r="AN4" s="311" t="s">
        <v>4</v>
      </c>
      <c r="AO4" s="311"/>
      <c r="AP4" s="311" t="s">
        <v>5</v>
      </c>
      <c r="AQ4" s="311"/>
      <c r="AR4" s="311"/>
      <c r="AS4" s="311"/>
      <c r="AT4" s="311"/>
      <c r="AU4" s="311"/>
      <c r="AV4" s="312">
        <v>3.4</v>
      </c>
      <c r="AW4" s="312"/>
      <c r="AX4" s="312"/>
      <c r="AY4" s="312">
        <v>3.5</v>
      </c>
      <c r="AZ4" s="312"/>
      <c r="BA4" s="312">
        <v>3.6</v>
      </c>
      <c r="BB4" s="312"/>
      <c r="BC4" s="312">
        <v>3.7</v>
      </c>
      <c r="BD4" s="312"/>
      <c r="BE4" s="312"/>
      <c r="BF4" s="312"/>
      <c r="BG4" s="312"/>
      <c r="BH4" s="312"/>
      <c r="BI4" s="312"/>
      <c r="BJ4" s="312">
        <v>3.8</v>
      </c>
      <c r="BK4" s="312"/>
      <c r="BL4" s="312"/>
      <c r="BM4" s="312"/>
      <c r="BN4" s="312"/>
      <c r="BO4" s="312"/>
      <c r="BP4" s="312"/>
      <c r="BQ4" s="312">
        <v>3.9</v>
      </c>
      <c r="BR4" s="312"/>
      <c r="BS4" s="312" t="s">
        <v>246</v>
      </c>
      <c r="BT4" s="312" t="s">
        <v>247</v>
      </c>
      <c r="BU4" s="312">
        <v>3.12</v>
      </c>
      <c r="BV4" s="312"/>
      <c r="BW4" s="312"/>
      <c r="BX4" s="312"/>
      <c r="BY4" s="312"/>
      <c r="BZ4" s="312"/>
      <c r="CA4" s="312"/>
      <c r="CB4" s="312"/>
      <c r="CC4" s="312"/>
      <c r="CD4" s="31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311"/>
      <c r="B5" s="311"/>
      <c r="C5" s="311"/>
      <c r="D5" s="311"/>
      <c r="E5" s="311"/>
      <c r="F5" s="311"/>
      <c r="G5" s="311"/>
      <c r="H5" s="311"/>
      <c r="I5" s="312"/>
      <c r="J5" s="311" t="s">
        <v>6</v>
      </c>
      <c r="K5" s="311"/>
      <c r="L5" s="311"/>
      <c r="M5" s="311"/>
      <c r="N5" s="311" t="s">
        <v>7</v>
      </c>
      <c r="O5" s="311"/>
      <c r="P5" s="311"/>
      <c r="Q5" s="311"/>
      <c r="R5" s="311"/>
      <c r="S5" s="311" t="s">
        <v>8</v>
      </c>
      <c r="T5" s="311"/>
      <c r="U5" s="311"/>
      <c r="V5" s="311"/>
      <c r="W5" s="311"/>
      <c r="X5" s="311"/>
      <c r="Y5" s="311"/>
      <c r="Z5" s="311" t="s">
        <v>9</v>
      </c>
      <c r="AA5" s="311"/>
      <c r="AB5" s="311" t="s">
        <v>10</v>
      </c>
      <c r="AC5" s="311"/>
      <c r="AD5" s="311"/>
      <c r="AE5" s="311"/>
      <c r="AF5" s="311"/>
      <c r="AG5" s="311" t="s">
        <v>11</v>
      </c>
      <c r="AH5" s="311"/>
      <c r="AI5" s="311"/>
      <c r="AJ5" s="311"/>
      <c r="AK5" s="311"/>
      <c r="AL5" s="311"/>
      <c r="AM5" s="311"/>
      <c r="AN5" s="311"/>
      <c r="AO5" s="311"/>
      <c r="AP5" s="311" t="s">
        <v>39</v>
      </c>
      <c r="AQ5" s="311"/>
      <c r="AR5" s="311" t="s">
        <v>40</v>
      </c>
      <c r="AS5" s="311"/>
      <c r="AT5" s="312" t="s">
        <v>231</v>
      </c>
      <c r="AU5" s="312"/>
      <c r="AV5" s="312"/>
      <c r="AW5" s="312"/>
      <c r="AX5" s="312"/>
      <c r="AY5" s="312"/>
      <c r="AZ5" s="312"/>
      <c r="BA5" s="312"/>
      <c r="BB5" s="312"/>
      <c r="BC5" s="312"/>
      <c r="BD5" s="312"/>
      <c r="BE5" s="312"/>
      <c r="BF5" s="312"/>
      <c r="BG5" s="312"/>
      <c r="BH5" s="312"/>
      <c r="BI5" s="312"/>
      <c r="BJ5" s="312"/>
      <c r="BK5" s="312"/>
      <c r="BL5" s="312"/>
      <c r="BM5" s="312"/>
      <c r="BN5" s="312"/>
      <c r="BO5" s="312"/>
      <c r="BP5" s="312"/>
      <c r="BQ5" s="312"/>
      <c r="BR5" s="312"/>
      <c r="BS5" s="312"/>
      <c r="BT5" s="312"/>
      <c r="BU5" s="312"/>
      <c r="BV5" s="312"/>
      <c r="BW5" s="312"/>
      <c r="BX5" s="312"/>
      <c r="BY5" s="312"/>
      <c r="BZ5" s="312"/>
      <c r="CA5" s="312"/>
      <c r="CB5" s="312"/>
      <c r="CC5" s="312"/>
      <c r="CD5" s="31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311"/>
      <c r="B6" s="31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31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313"/>
      <c r="BT6" s="313"/>
      <c r="BU6" s="4" t="s">
        <v>248</v>
      </c>
      <c r="BV6" s="4" t="s">
        <v>249</v>
      </c>
      <c r="BW6" s="313"/>
      <c r="BX6" s="3">
        <v>5.0999999999999996</v>
      </c>
      <c r="BY6" s="3">
        <v>5.2</v>
      </c>
      <c r="BZ6" s="312"/>
      <c r="CA6" s="312"/>
      <c r="CB6" s="312"/>
      <c r="CC6" s="312"/>
      <c r="CD6" s="314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90">
        <v>10</v>
      </c>
      <c r="AU8" s="9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91">
        <v>2.5</v>
      </c>
      <c r="AU67" s="9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3" sqref="O13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10" width="11.85546875" style="49" customWidth="1"/>
    <col min="11" max="13" width="11.85546875" style="47" customWidth="1"/>
    <col min="14" max="14" width="11.85546875" style="48" customWidth="1"/>
    <col min="15" max="15" width="19.7109375" style="50" customWidth="1"/>
    <col min="16" max="242" width="9.140625" style="13"/>
    <col min="243" max="243" width="20.28515625" style="13" bestFit="1" customWidth="1"/>
    <col min="244" max="244" width="9.140625" style="13"/>
    <col min="245" max="245" width="13.42578125" style="13" customWidth="1"/>
    <col min="246" max="246" width="9.140625" style="13"/>
    <col min="247" max="247" width="10.7109375" style="13" customWidth="1"/>
    <col min="248" max="248" width="9.140625" style="13"/>
    <col min="249" max="249" width="15.5703125" style="13" bestFit="1" customWidth="1"/>
    <col min="250" max="250" width="9.140625" style="13"/>
    <col min="251" max="251" width="10.7109375" style="13" customWidth="1"/>
    <col min="252" max="252" width="9.140625" style="13"/>
    <col min="253" max="253" width="15.5703125" style="13" bestFit="1" customWidth="1"/>
    <col min="254" max="254" width="9.140625" style="13"/>
    <col min="255" max="255" width="10.7109375" style="13" customWidth="1"/>
    <col min="256" max="256" width="8.42578125" style="13" customWidth="1"/>
    <col min="257" max="257" width="15.5703125" style="13" bestFit="1" customWidth="1"/>
    <col min="258" max="258" width="9.140625" style="13"/>
    <col min="259" max="259" width="9.7109375" style="13" customWidth="1"/>
    <col min="260" max="260" width="8.140625" style="13" customWidth="1"/>
    <col min="261" max="261" width="15.5703125" style="13" bestFit="1" customWidth="1"/>
    <col min="262" max="262" width="9.140625" style="13"/>
    <col min="263" max="263" width="10.7109375" style="13" customWidth="1"/>
    <col min="264" max="498" width="9.140625" style="13"/>
    <col min="499" max="499" width="20.28515625" style="13" bestFit="1" customWidth="1"/>
    <col min="500" max="500" width="9.140625" style="13"/>
    <col min="501" max="501" width="13.42578125" style="13" customWidth="1"/>
    <col min="502" max="502" width="9.140625" style="13"/>
    <col min="503" max="503" width="10.7109375" style="13" customWidth="1"/>
    <col min="504" max="504" width="9.140625" style="13"/>
    <col min="505" max="505" width="15.5703125" style="13" bestFit="1" customWidth="1"/>
    <col min="506" max="506" width="9.140625" style="13"/>
    <col min="507" max="507" width="10.7109375" style="13" customWidth="1"/>
    <col min="508" max="508" width="9.140625" style="13"/>
    <col min="509" max="509" width="15.5703125" style="13" bestFit="1" customWidth="1"/>
    <col min="510" max="510" width="9.140625" style="13"/>
    <col min="511" max="511" width="10.7109375" style="13" customWidth="1"/>
    <col min="512" max="512" width="8.42578125" style="13" customWidth="1"/>
    <col min="513" max="513" width="15.5703125" style="13" bestFit="1" customWidth="1"/>
    <col min="514" max="514" width="9.140625" style="13"/>
    <col min="515" max="515" width="9.7109375" style="13" customWidth="1"/>
    <col min="516" max="516" width="8.140625" style="13" customWidth="1"/>
    <col min="517" max="517" width="15.5703125" style="13" bestFit="1" customWidth="1"/>
    <col min="518" max="518" width="9.140625" style="13"/>
    <col min="519" max="519" width="10.7109375" style="13" customWidth="1"/>
    <col min="520" max="754" width="9.140625" style="13"/>
    <col min="755" max="755" width="20.28515625" style="13" bestFit="1" customWidth="1"/>
    <col min="756" max="756" width="9.140625" style="13"/>
    <col min="757" max="757" width="13.42578125" style="13" customWidth="1"/>
    <col min="758" max="758" width="9.140625" style="13"/>
    <col min="759" max="759" width="10.7109375" style="13" customWidth="1"/>
    <col min="760" max="760" width="9.140625" style="13"/>
    <col min="761" max="761" width="15.5703125" style="13" bestFit="1" customWidth="1"/>
    <col min="762" max="762" width="9.140625" style="13"/>
    <col min="763" max="763" width="10.7109375" style="13" customWidth="1"/>
    <col min="764" max="764" width="9.140625" style="13"/>
    <col min="765" max="765" width="15.5703125" style="13" bestFit="1" customWidth="1"/>
    <col min="766" max="766" width="9.140625" style="13"/>
    <col min="767" max="767" width="10.7109375" style="13" customWidth="1"/>
    <col min="768" max="768" width="8.42578125" style="13" customWidth="1"/>
    <col min="769" max="769" width="15.5703125" style="13" bestFit="1" customWidth="1"/>
    <col min="770" max="770" width="9.140625" style="13"/>
    <col min="771" max="771" width="9.7109375" style="13" customWidth="1"/>
    <col min="772" max="772" width="8.140625" style="13" customWidth="1"/>
    <col min="773" max="773" width="15.5703125" style="13" bestFit="1" customWidth="1"/>
    <col min="774" max="774" width="9.140625" style="13"/>
    <col min="775" max="775" width="10.7109375" style="13" customWidth="1"/>
    <col min="776" max="1010" width="9.140625" style="13"/>
    <col min="1011" max="1011" width="20.28515625" style="13" bestFit="1" customWidth="1"/>
    <col min="1012" max="1012" width="9.140625" style="13"/>
    <col min="1013" max="1013" width="13.42578125" style="13" customWidth="1"/>
    <col min="1014" max="1014" width="9.140625" style="13"/>
    <col min="1015" max="1015" width="10.7109375" style="13" customWidth="1"/>
    <col min="1016" max="1016" width="9.140625" style="13"/>
    <col min="1017" max="1017" width="15.5703125" style="13" bestFit="1" customWidth="1"/>
    <col min="1018" max="1018" width="9.140625" style="13"/>
    <col min="1019" max="1019" width="10.7109375" style="13" customWidth="1"/>
    <col min="1020" max="1020" width="9.140625" style="13"/>
    <col min="1021" max="1021" width="15.5703125" style="13" bestFit="1" customWidth="1"/>
    <col min="1022" max="1022" width="9.140625" style="13"/>
    <col min="1023" max="1023" width="10.7109375" style="13" customWidth="1"/>
    <col min="1024" max="1024" width="8.42578125" style="13" customWidth="1"/>
    <col min="1025" max="1025" width="15.5703125" style="13" bestFit="1" customWidth="1"/>
    <col min="1026" max="1026" width="9.140625" style="13"/>
    <col min="1027" max="1027" width="9.7109375" style="13" customWidth="1"/>
    <col min="1028" max="1028" width="8.140625" style="13" customWidth="1"/>
    <col min="1029" max="1029" width="15.5703125" style="13" bestFit="1" customWidth="1"/>
    <col min="1030" max="1030" width="9.140625" style="13"/>
    <col min="1031" max="1031" width="10.7109375" style="13" customWidth="1"/>
    <col min="1032" max="1266" width="9.140625" style="13"/>
    <col min="1267" max="1267" width="20.28515625" style="13" bestFit="1" customWidth="1"/>
    <col min="1268" max="1268" width="9.140625" style="13"/>
    <col min="1269" max="1269" width="13.42578125" style="13" customWidth="1"/>
    <col min="1270" max="1270" width="9.140625" style="13"/>
    <col min="1271" max="1271" width="10.7109375" style="13" customWidth="1"/>
    <col min="1272" max="1272" width="9.140625" style="13"/>
    <col min="1273" max="1273" width="15.5703125" style="13" bestFit="1" customWidth="1"/>
    <col min="1274" max="1274" width="9.140625" style="13"/>
    <col min="1275" max="1275" width="10.7109375" style="13" customWidth="1"/>
    <col min="1276" max="1276" width="9.140625" style="13"/>
    <col min="1277" max="1277" width="15.5703125" style="13" bestFit="1" customWidth="1"/>
    <col min="1278" max="1278" width="9.140625" style="13"/>
    <col min="1279" max="1279" width="10.7109375" style="13" customWidth="1"/>
    <col min="1280" max="1280" width="8.42578125" style="13" customWidth="1"/>
    <col min="1281" max="1281" width="15.5703125" style="13" bestFit="1" customWidth="1"/>
    <col min="1282" max="1282" width="9.140625" style="13"/>
    <col min="1283" max="1283" width="9.7109375" style="13" customWidth="1"/>
    <col min="1284" max="1284" width="8.140625" style="13" customWidth="1"/>
    <col min="1285" max="1285" width="15.5703125" style="13" bestFit="1" customWidth="1"/>
    <col min="1286" max="1286" width="9.140625" style="13"/>
    <col min="1287" max="1287" width="10.7109375" style="13" customWidth="1"/>
    <col min="1288" max="1522" width="9.140625" style="13"/>
    <col min="1523" max="1523" width="20.28515625" style="13" bestFit="1" customWidth="1"/>
    <col min="1524" max="1524" width="9.140625" style="13"/>
    <col min="1525" max="1525" width="13.42578125" style="13" customWidth="1"/>
    <col min="1526" max="1526" width="9.140625" style="13"/>
    <col min="1527" max="1527" width="10.7109375" style="13" customWidth="1"/>
    <col min="1528" max="1528" width="9.140625" style="13"/>
    <col min="1529" max="1529" width="15.5703125" style="13" bestFit="1" customWidth="1"/>
    <col min="1530" max="1530" width="9.140625" style="13"/>
    <col min="1531" max="1531" width="10.7109375" style="13" customWidth="1"/>
    <col min="1532" max="1532" width="9.140625" style="13"/>
    <col min="1533" max="1533" width="15.5703125" style="13" bestFit="1" customWidth="1"/>
    <col min="1534" max="1534" width="9.140625" style="13"/>
    <col min="1535" max="1535" width="10.7109375" style="13" customWidth="1"/>
    <col min="1536" max="1536" width="8.42578125" style="13" customWidth="1"/>
    <col min="1537" max="1537" width="15.5703125" style="13" bestFit="1" customWidth="1"/>
    <col min="1538" max="1538" width="9.140625" style="13"/>
    <col min="1539" max="1539" width="9.7109375" style="13" customWidth="1"/>
    <col min="1540" max="1540" width="8.140625" style="13" customWidth="1"/>
    <col min="1541" max="1541" width="15.5703125" style="13" bestFit="1" customWidth="1"/>
    <col min="1542" max="1542" width="9.140625" style="13"/>
    <col min="1543" max="1543" width="10.7109375" style="13" customWidth="1"/>
    <col min="1544" max="1778" width="9.140625" style="13"/>
    <col min="1779" max="1779" width="20.28515625" style="13" bestFit="1" customWidth="1"/>
    <col min="1780" max="1780" width="9.140625" style="13"/>
    <col min="1781" max="1781" width="13.42578125" style="13" customWidth="1"/>
    <col min="1782" max="1782" width="9.140625" style="13"/>
    <col min="1783" max="1783" width="10.7109375" style="13" customWidth="1"/>
    <col min="1784" max="1784" width="9.140625" style="13"/>
    <col min="1785" max="1785" width="15.5703125" style="13" bestFit="1" customWidth="1"/>
    <col min="1786" max="1786" width="9.140625" style="13"/>
    <col min="1787" max="1787" width="10.7109375" style="13" customWidth="1"/>
    <col min="1788" max="1788" width="9.140625" style="13"/>
    <col min="1789" max="1789" width="15.5703125" style="13" bestFit="1" customWidth="1"/>
    <col min="1790" max="1790" width="9.140625" style="13"/>
    <col min="1791" max="1791" width="10.7109375" style="13" customWidth="1"/>
    <col min="1792" max="1792" width="8.42578125" style="13" customWidth="1"/>
    <col min="1793" max="1793" width="15.5703125" style="13" bestFit="1" customWidth="1"/>
    <col min="1794" max="1794" width="9.140625" style="13"/>
    <col min="1795" max="1795" width="9.7109375" style="13" customWidth="1"/>
    <col min="1796" max="1796" width="8.140625" style="13" customWidth="1"/>
    <col min="1797" max="1797" width="15.5703125" style="13" bestFit="1" customWidth="1"/>
    <col min="1798" max="1798" width="9.140625" style="13"/>
    <col min="1799" max="1799" width="10.7109375" style="13" customWidth="1"/>
    <col min="1800" max="2034" width="9.140625" style="13"/>
    <col min="2035" max="2035" width="20.28515625" style="13" bestFit="1" customWidth="1"/>
    <col min="2036" max="2036" width="9.140625" style="13"/>
    <col min="2037" max="2037" width="13.42578125" style="13" customWidth="1"/>
    <col min="2038" max="2038" width="9.140625" style="13"/>
    <col min="2039" max="2039" width="10.7109375" style="13" customWidth="1"/>
    <col min="2040" max="2040" width="9.140625" style="13"/>
    <col min="2041" max="2041" width="15.5703125" style="13" bestFit="1" customWidth="1"/>
    <col min="2042" max="2042" width="9.140625" style="13"/>
    <col min="2043" max="2043" width="10.7109375" style="13" customWidth="1"/>
    <col min="2044" max="2044" width="9.140625" style="13"/>
    <col min="2045" max="2045" width="15.5703125" style="13" bestFit="1" customWidth="1"/>
    <col min="2046" max="2046" width="9.140625" style="13"/>
    <col min="2047" max="2047" width="10.7109375" style="13" customWidth="1"/>
    <col min="2048" max="2048" width="8.42578125" style="13" customWidth="1"/>
    <col min="2049" max="2049" width="15.5703125" style="13" bestFit="1" customWidth="1"/>
    <col min="2050" max="2050" width="9.140625" style="13"/>
    <col min="2051" max="2051" width="9.7109375" style="13" customWidth="1"/>
    <col min="2052" max="2052" width="8.140625" style="13" customWidth="1"/>
    <col min="2053" max="2053" width="15.5703125" style="13" bestFit="1" customWidth="1"/>
    <col min="2054" max="2054" width="9.140625" style="13"/>
    <col min="2055" max="2055" width="10.7109375" style="13" customWidth="1"/>
    <col min="2056" max="2290" width="9.140625" style="13"/>
    <col min="2291" max="2291" width="20.28515625" style="13" bestFit="1" customWidth="1"/>
    <col min="2292" max="2292" width="9.140625" style="13"/>
    <col min="2293" max="2293" width="13.42578125" style="13" customWidth="1"/>
    <col min="2294" max="2294" width="9.140625" style="13"/>
    <col min="2295" max="2295" width="10.7109375" style="13" customWidth="1"/>
    <col min="2296" max="2296" width="9.140625" style="13"/>
    <col min="2297" max="2297" width="15.5703125" style="13" bestFit="1" customWidth="1"/>
    <col min="2298" max="2298" width="9.140625" style="13"/>
    <col min="2299" max="2299" width="10.7109375" style="13" customWidth="1"/>
    <col min="2300" max="2300" width="9.140625" style="13"/>
    <col min="2301" max="2301" width="15.5703125" style="13" bestFit="1" customWidth="1"/>
    <col min="2302" max="2302" width="9.140625" style="13"/>
    <col min="2303" max="2303" width="10.7109375" style="13" customWidth="1"/>
    <col min="2304" max="2304" width="8.42578125" style="13" customWidth="1"/>
    <col min="2305" max="2305" width="15.5703125" style="13" bestFit="1" customWidth="1"/>
    <col min="2306" max="2306" width="9.140625" style="13"/>
    <col min="2307" max="2307" width="9.7109375" style="13" customWidth="1"/>
    <col min="2308" max="2308" width="8.140625" style="13" customWidth="1"/>
    <col min="2309" max="2309" width="15.5703125" style="13" bestFit="1" customWidth="1"/>
    <col min="2310" max="2310" width="9.140625" style="13"/>
    <col min="2311" max="2311" width="10.7109375" style="13" customWidth="1"/>
    <col min="2312" max="2546" width="9.140625" style="13"/>
    <col min="2547" max="2547" width="20.28515625" style="13" bestFit="1" customWidth="1"/>
    <col min="2548" max="2548" width="9.140625" style="13"/>
    <col min="2549" max="2549" width="13.42578125" style="13" customWidth="1"/>
    <col min="2550" max="2550" width="9.140625" style="13"/>
    <col min="2551" max="2551" width="10.7109375" style="13" customWidth="1"/>
    <col min="2552" max="2552" width="9.140625" style="13"/>
    <col min="2553" max="2553" width="15.5703125" style="13" bestFit="1" customWidth="1"/>
    <col min="2554" max="2554" width="9.140625" style="13"/>
    <col min="2555" max="2555" width="10.7109375" style="13" customWidth="1"/>
    <col min="2556" max="2556" width="9.140625" style="13"/>
    <col min="2557" max="2557" width="15.5703125" style="13" bestFit="1" customWidth="1"/>
    <col min="2558" max="2558" width="9.140625" style="13"/>
    <col min="2559" max="2559" width="10.7109375" style="13" customWidth="1"/>
    <col min="2560" max="2560" width="8.42578125" style="13" customWidth="1"/>
    <col min="2561" max="2561" width="15.5703125" style="13" bestFit="1" customWidth="1"/>
    <col min="2562" max="2562" width="9.140625" style="13"/>
    <col min="2563" max="2563" width="9.7109375" style="13" customWidth="1"/>
    <col min="2564" max="2564" width="8.140625" style="13" customWidth="1"/>
    <col min="2565" max="2565" width="15.5703125" style="13" bestFit="1" customWidth="1"/>
    <col min="2566" max="2566" width="9.140625" style="13"/>
    <col min="2567" max="2567" width="10.7109375" style="13" customWidth="1"/>
    <col min="2568" max="2802" width="9.140625" style="13"/>
    <col min="2803" max="2803" width="20.28515625" style="13" bestFit="1" customWidth="1"/>
    <col min="2804" max="2804" width="9.140625" style="13"/>
    <col min="2805" max="2805" width="13.42578125" style="13" customWidth="1"/>
    <col min="2806" max="2806" width="9.140625" style="13"/>
    <col min="2807" max="2807" width="10.7109375" style="13" customWidth="1"/>
    <col min="2808" max="2808" width="9.140625" style="13"/>
    <col min="2809" max="2809" width="15.5703125" style="13" bestFit="1" customWidth="1"/>
    <col min="2810" max="2810" width="9.140625" style="13"/>
    <col min="2811" max="2811" width="10.7109375" style="13" customWidth="1"/>
    <col min="2812" max="2812" width="9.140625" style="13"/>
    <col min="2813" max="2813" width="15.5703125" style="13" bestFit="1" customWidth="1"/>
    <col min="2814" max="2814" width="9.140625" style="13"/>
    <col min="2815" max="2815" width="10.7109375" style="13" customWidth="1"/>
    <col min="2816" max="2816" width="8.42578125" style="13" customWidth="1"/>
    <col min="2817" max="2817" width="15.5703125" style="13" bestFit="1" customWidth="1"/>
    <col min="2818" max="2818" width="9.140625" style="13"/>
    <col min="2819" max="2819" width="9.7109375" style="13" customWidth="1"/>
    <col min="2820" max="2820" width="8.140625" style="13" customWidth="1"/>
    <col min="2821" max="2821" width="15.5703125" style="13" bestFit="1" customWidth="1"/>
    <col min="2822" max="2822" width="9.140625" style="13"/>
    <col min="2823" max="2823" width="10.7109375" style="13" customWidth="1"/>
    <col min="2824" max="3058" width="9.140625" style="13"/>
    <col min="3059" max="3059" width="20.28515625" style="13" bestFit="1" customWidth="1"/>
    <col min="3060" max="3060" width="9.140625" style="13"/>
    <col min="3061" max="3061" width="13.42578125" style="13" customWidth="1"/>
    <col min="3062" max="3062" width="9.140625" style="13"/>
    <col min="3063" max="3063" width="10.7109375" style="13" customWidth="1"/>
    <col min="3064" max="3064" width="9.140625" style="13"/>
    <col min="3065" max="3065" width="15.5703125" style="13" bestFit="1" customWidth="1"/>
    <col min="3066" max="3066" width="9.140625" style="13"/>
    <col min="3067" max="3067" width="10.7109375" style="13" customWidth="1"/>
    <col min="3068" max="3068" width="9.140625" style="13"/>
    <col min="3069" max="3069" width="15.5703125" style="13" bestFit="1" customWidth="1"/>
    <col min="3070" max="3070" width="9.140625" style="13"/>
    <col min="3071" max="3071" width="10.7109375" style="13" customWidth="1"/>
    <col min="3072" max="3072" width="8.42578125" style="13" customWidth="1"/>
    <col min="3073" max="3073" width="15.5703125" style="13" bestFit="1" customWidth="1"/>
    <col min="3074" max="3074" width="9.140625" style="13"/>
    <col min="3075" max="3075" width="9.7109375" style="13" customWidth="1"/>
    <col min="3076" max="3076" width="8.140625" style="13" customWidth="1"/>
    <col min="3077" max="3077" width="15.5703125" style="13" bestFit="1" customWidth="1"/>
    <col min="3078" max="3078" width="9.140625" style="13"/>
    <col min="3079" max="3079" width="10.7109375" style="13" customWidth="1"/>
    <col min="3080" max="3314" width="9.140625" style="13"/>
    <col min="3315" max="3315" width="20.28515625" style="13" bestFit="1" customWidth="1"/>
    <col min="3316" max="3316" width="9.140625" style="13"/>
    <col min="3317" max="3317" width="13.42578125" style="13" customWidth="1"/>
    <col min="3318" max="3318" width="9.140625" style="13"/>
    <col min="3319" max="3319" width="10.7109375" style="13" customWidth="1"/>
    <col min="3320" max="3320" width="9.140625" style="13"/>
    <col min="3321" max="3321" width="15.5703125" style="13" bestFit="1" customWidth="1"/>
    <col min="3322" max="3322" width="9.140625" style="13"/>
    <col min="3323" max="3323" width="10.7109375" style="13" customWidth="1"/>
    <col min="3324" max="3324" width="9.140625" style="13"/>
    <col min="3325" max="3325" width="15.5703125" style="13" bestFit="1" customWidth="1"/>
    <col min="3326" max="3326" width="9.140625" style="13"/>
    <col min="3327" max="3327" width="10.7109375" style="13" customWidth="1"/>
    <col min="3328" max="3328" width="8.42578125" style="13" customWidth="1"/>
    <col min="3329" max="3329" width="15.5703125" style="13" bestFit="1" customWidth="1"/>
    <col min="3330" max="3330" width="9.140625" style="13"/>
    <col min="3331" max="3331" width="9.7109375" style="13" customWidth="1"/>
    <col min="3332" max="3332" width="8.140625" style="13" customWidth="1"/>
    <col min="3333" max="3333" width="15.5703125" style="13" bestFit="1" customWidth="1"/>
    <col min="3334" max="3334" width="9.140625" style="13"/>
    <col min="3335" max="3335" width="10.7109375" style="13" customWidth="1"/>
    <col min="3336" max="3570" width="9.140625" style="13"/>
    <col min="3571" max="3571" width="20.28515625" style="13" bestFit="1" customWidth="1"/>
    <col min="3572" max="3572" width="9.140625" style="13"/>
    <col min="3573" max="3573" width="13.42578125" style="13" customWidth="1"/>
    <col min="3574" max="3574" width="9.140625" style="13"/>
    <col min="3575" max="3575" width="10.7109375" style="13" customWidth="1"/>
    <col min="3576" max="3576" width="9.140625" style="13"/>
    <col min="3577" max="3577" width="15.5703125" style="13" bestFit="1" customWidth="1"/>
    <col min="3578" max="3578" width="9.140625" style="13"/>
    <col min="3579" max="3579" width="10.7109375" style="13" customWidth="1"/>
    <col min="3580" max="3580" width="9.140625" style="13"/>
    <col min="3581" max="3581" width="15.5703125" style="13" bestFit="1" customWidth="1"/>
    <col min="3582" max="3582" width="9.140625" style="13"/>
    <col min="3583" max="3583" width="10.7109375" style="13" customWidth="1"/>
    <col min="3584" max="3584" width="8.42578125" style="13" customWidth="1"/>
    <col min="3585" max="3585" width="15.5703125" style="13" bestFit="1" customWidth="1"/>
    <col min="3586" max="3586" width="9.140625" style="13"/>
    <col min="3587" max="3587" width="9.7109375" style="13" customWidth="1"/>
    <col min="3588" max="3588" width="8.140625" style="13" customWidth="1"/>
    <col min="3589" max="3589" width="15.5703125" style="13" bestFit="1" customWidth="1"/>
    <col min="3590" max="3590" width="9.140625" style="13"/>
    <col min="3591" max="3591" width="10.7109375" style="13" customWidth="1"/>
    <col min="3592" max="3826" width="9.140625" style="13"/>
    <col min="3827" max="3827" width="20.28515625" style="13" bestFit="1" customWidth="1"/>
    <col min="3828" max="3828" width="9.140625" style="13"/>
    <col min="3829" max="3829" width="13.42578125" style="13" customWidth="1"/>
    <col min="3830" max="3830" width="9.140625" style="13"/>
    <col min="3831" max="3831" width="10.7109375" style="13" customWidth="1"/>
    <col min="3832" max="3832" width="9.140625" style="13"/>
    <col min="3833" max="3833" width="15.5703125" style="13" bestFit="1" customWidth="1"/>
    <col min="3834" max="3834" width="9.140625" style="13"/>
    <col min="3835" max="3835" width="10.7109375" style="13" customWidth="1"/>
    <col min="3836" max="3836" width="9.140625" style="13"/>
    <col min="3837" max="3837" width="15.5703125" style="13" bestFit="1" customWidth="1"/>
    <col min="3838" max="3838" width="9.140625" style="13"/>
    <col min="3839" max="3839" width="10.7109375" style="13" customWidth="1"/>
    <col min="3840" max="3840" width="8.42578125" style="13" customWidth="1"/>
    <col min="3841" max="3841" width="15.5703125" style="13" bestFit="1" customWidth="1"/>
    <col min="3842" max="3842" width="9.140625" style="13"/>
    <col min="3843" max="3843" width="9.7109375" style="13" customWidth="1"/>
    <col min="3844" max="3844" width="8.140625" style="13" customWidth="1"/>
    <col min="3845" max="3845" width="15.5703125" style="13" bestFit="1" customWidth="1"/>
    <col min="3846" max="3846" width="9.140625" style="13"/>
    <col min="3847" max="3847" width="10.7109375" style="13" customWidth="1"/>
    <col min="3848" max="4082" width="9.140625" style="13"/>
    <col min="4083" max="4083" width="20.28515625" style="13" bestFit="1" customWidth="1"/>
    <col min="4084" max="4084" width="9.140625" style="13"/>
    <col min="4085" max="4085" width="13.42578125" style="13" customWidth="1"/>
    <col min="4086" max="4086" width="9.140625" style="13"/>
    <col min="4087" max="4087" width="10.7109375" style="13" customWidth="1"/>
    <col min="4088" max="4088" width="9.140625" style="13"/>
    <col min="4089" max="4089" width="15.5703125" style="13" bestFit="1" customWidth="1"/>
    <col min="4090" max="4090" width="9.140625" style="13"/>
    <col min="4091" max="4091" width="10.7109375" style="13" customWidth="1"/>
    <col min="4092" max="4092" width="9.140625" style="13"/>
    <col min="4093" max="4093" width="15.5703125" style="13" bestFit="1" customWidth="1"/>
    <col min="4094" max="4094" width="9.140625" style="13"/>
    <col min="4095" max="4095" width="10.7109375" style="13" customWidth="1"/>
    <col min="4096" max="4096" width="8.42578125" style="13" customWidth="1"/>
    <col min="4097" max="4097" width="15.5703125" style="13" bestFit="1" customWidth="1"/>
    <col min="4098" max="4098" width="9.140625" style="13"/>
    <col min="4099" max="4099" width="9.7109375" style="13" customWidth="1"/>
    <col min="4100" max="4100" width="8.140625" style="13" customWidth="1"/>
    <col min="4101" max="4101" width="15.5703125" style="13" bestFit="1" customWidth="1"/>
    <col min="4102" max="4102" width="9.140625" style="13"/>
    <col min="4103" max="4103" width="10.7109375" style="13" customWidth="1"/>
    <col min="4104" max="4338" width="9.140625" style="13"/>
    <col min="4339" max="4339" width="20.28515625" style="13" bestFit="1" customWidth="1"/>
    <col min="4340" max="4340" width="9.140625" style="13"/>
    <col min="4341" max="4341" width="13.42578125" style="13" customWidth="1"/>
    <col min="4342" max="4342" width="9.140625" style="13"/>
    <col min="4343" max="4343" width="10.7109375" style="13" customWidth="1"/>
    <col min="4344" max="4344" width="9.140625" style="13"/>
    <col min="4345" max="4345" width="15.5703125" style="13" bestFit="1" customWidth="1"/>
    <col min="4346" max="4346" width="9.140625" style="13"/>
    <col min="4347" max="4347" width="10.7109375" style="13" customWidth="1"/>
    <col min="4348" max="4348" width="9.140625" style="13"/>
    <col min="4349" max="4349" width="15.5703125" style="13" bestFit="1" customWidth="1"/>
    <col min="4350" max="4350" width="9.140625" style="13"/>
    <col min="4351" max="4351" width="10.7109375" style="13" customWidth="1"/>
    <col min="4352" max="4352" width="8.42578125" style="13" customWidth="1"/>
    <col min="4353" max="4353" width="15.5703125" style="13" bestFit="1" customWidth="1"/>
    <col min="4354" max="4354" width="9.140625" style="13"/>
    <col min="4355" max="4355" width="9.7109375" style="13" customWidth="1"/>
    <col min="4356" max="4356" width="8.140625" style="13" customWidth="1"/>
    <col min="4357" max="4357" width="15.5703125" style="13" bestFit="1" customWidth="1"/>
    <col min="4358" max="4358" width="9.140625" style="13"/>
    <col min="4359" max="4359" width="10.7109375" style="13" customWidth="1"/>
    <col min="4360" max="4594" width="9.140625" style="13"/>
    <col min="4595" max="4595" width="20.28515625" style="13" bestFit="1" customWidth="1"/>
    <col min="4596" max="4596" width="9.140625" style="13"/>
    <col min="4597" max="4597" width="13.42578125" style="13" customWidth="1"/>
    <col min="4598" max="4598" width="9.140625" style="13"/>
    <col min="4599" max="4599" width="10.7109375" style="13" customWidth="1"/>
    <col min="4600" max="4600" width="9.140625" style="13"/>
    <col min="4601" max="4601" width="15.5703125" style="13" bestFit="1" customWidth="1"/>
    <col min="4602" max="4602" width="9.140625" style="13"/>
    <col min="4603" max="4603" width="10.7109375" style="13" customWidth="1"/>
    <col min="4604" max="4604" width="9.140625" style="13"/>
    <col min="4605" max="4605" width="15.5703125" style="13" bestFit="1" customWidth="1"/>
    <col min="4606" max="4606" width="9.140625" style="13"/>
    <col min="4607" max="4607" width="10.7109375" style="13" customWidth="1"/>
    <col min="4608" max="4608" width="8.42578125" style="13" customWidth="1"/>
    <col min="4609" max="4609" width="15.5703125" style="13" bestFit="1" customWidth="1"/>
    <col min="4610" max="4610" width="9.140625" style="13"/>
    <col min="4611" max="4611" width="9.7109375" style="13" customWidth="1"/>
    <col min="4612" max="4612" width="8.140625" style="13" customWidth="1"/>
    <col min="4613" max="4613" width="15.5703125" style="13" bestFit="1" customWidth="1"/>
    <col min="4614" max="4614" width="9.140625" style="13"/>
    <col min="4615" max="4615" width="10.7109375" style="13" customWidth="1"/>
    <col min="4616" max="4850" width="9.140625" style="13"/>
    <col min="4851" max="4851" width="20.28515625" style="13" bestFit="1" customWidth="1"/>
    <col min="4852" max="4852" width="9.140625" style="13"/>
    <col min="4853" max="4853" width="13.42578125" style="13" customWidth="1"/>
    <col min="4854" max="4854" width="9.140625" style="13"/>
    <col min="4855" max="4855" width="10.7109375" style="13" customWidth="1"/>
    <col min="4856" max="4856" width="9.140625" style="13"/>
    <col min="4857" max="4857" width="15.5703125" style="13" bestFit="1" customWidth="1"/>
    <col min="4858" max="4858" width="9.140625" style="13"/>
    <col min="4859" max="4859" width="10.7109375" style="13" customWidth="1"/>
    <col min="4860" max="4860" width="9.140625" style="13"/>
    <col min="4861" max="4861" width="15.5703125" style="13" bestFit="1" customWidth="1"/>
    <col min="4862" max="4862" width="9.140625" style="13"/>
    <col min="4863" max="4863" width="10.7109375" style="13" customWidth="1"/>
    <col min="4864" max="4864" width="8.42578125" style="13" customWidth="1"/>
    <col min="4865" max="4865" width="15.5703125" style="13" bestFit="1" customWidth="1"/>
    <col min="4866" max="4866" width="9.140625" style="13"/>
    <col min="4867" max="4867" width="9.7109375" style="13" customWidth="1"/>
    <col min="4868" max="4868" width="8.140625" style="13" customWidth="1"/>
    <col min="4869" max="4869" width="15.5703125" style="13" bestFit="1" customWidth="1"/>
    <col min="4870" max="4870" width="9.140625" style="13"/>
    <col min="4871" max="4871" width="10.7109375" style="13" customWidth="1"/>
    <col min="4872" max="5106" width="9.140625" style="13"/>
    <col min="5107" max="5107" width="20.28515625" style="13" bestFit="1" customWidth="1"/>
    <col min="5108" max="5108" width="9.140625" style="13"/>
    <col min="5109" max="5109" width="13.42578125" style="13" customWidth="1"/>
    <col min="5110" max="5110" width="9.140625" style="13"/>
    <col min="5111" max="5111" width="10.7109375" style="13" customWidth="1"/>
    <col min="5112" max="5112" width="9.140625" style="13"/>
    <col min="5113" max="5113" width="15.5703125" style="13" bestFit="1" customWidth="1"/>
    <col min="5114" max="5114" width="9.140625" style="13"/>
    <col min="5115" max="5115" width="10.7109375" style="13" customWidth="1"/>
    <col min="5116" max="5116" width="9.140625" style="13"/>
    <col min="5117" max="5117" width="15.5703125" style="13" bestFit="1" customWidth="1"/>
    <col min="5118" max="5118" width="9.140625" style="13"/>
    <col min="5119" max="5119" width="10.7109375" style="13" customWidth="1"/>
    <col min="5120" max="5120" width="8.42578125" style="13" customWidth="1"/>
    <col min="5121" max="5121" width="15.5703125" style="13" bestFit="1" customWidth="1"/>
    <col min="5122" max="5122" width="9.140625" style="13"/>
    <col min="5123" max="5123" width="9.7109375" style="13" customWidth="1"/>
    <col min="5124" max="5124" width="8.140625" style="13" customWidth="1"/>
    <col min="5125" max="5125" width="15.5703125" style="13" bestFit="1" customWidth="1"/>
    <col min="5126" max="5126" width="9.140625" style="13"/>
    <col min="5127" max="5127" width="10.7109375" style="13" customWidth="1"/>
    <col min="5128" max="5362" width="9.140625" style="13"/>
    <col min="5363" max="5363" width="20.28515625" style="13" bestFit="1" customWidth="1"/>
    <col min="5364" max="5364" width="9.140625" style="13"/>
    <col min="5365" max="5365" width="13.42578125" style="13" customWidth="1"/>
    <col min="5366" max="5366" width="9.140625" style="13"/>
    <col min="5367" max="5367" width="10.7109375" style="13" customWidth="1"/>
    <col min="5368" max="5368" width="9.140625" style="13"/>
    <col min="5369" max="5369" width="15.5703125" style="13" bestFit="1" customWidth="1"/>
    <col min="5370" max="5370" width="9.140625" style="13"/>
    <col min="5371" max="5371" width="10.7109375" style="13" customWidth="1"/>
    <col min="5372" max="5372" width="9.140625" style="13"/>
    <col min="5373" max="5373" width="15.5703125" style="13" bestFit="1" customWidth="1"/>
    <col min="5374" max="5374" width="9.140625" style="13"/>
    <col min="5375" max="5375" width="10.7109375" style="13" customWidth="1"/>
    <col min="5376" max="5376" width="8.42578125" style="13" customWidth="1"/>
    <col min="5377" max="5377" width="15.5703125" style="13" bestFit="1" customWidth="1"/>
    <col min="5378" max="5378" width="9.140625" style="13"/>
    <col min="5379" max="5379" width="9.7109375" style="13" customWidth="1"/>
    <col min="5380" max="5380" width="8.140625" style="13" customWidth="1"/>
    <col min="5381" max="5381" width="15.5703125" style="13" bestFit="1" customWidth="1"/>
    <col min="5382" max="5382" width="9.140625" style="13"/>
    <col min="5383" max="5383" width="10.7109375" style="13" customWidth="1"/>
    <col min="5384" max="5618" width="9.140625" style="13"/>
    <col min="5619" max="5619" width="20.28515625" style="13" bestFit="1" customWidth="1"/>
    <col min="5620" max="5620" width="9.140625" style="13"/>
    <col min="5621" max="5621" width="13.42578125" style="13" customWidth="1"/>
    <col min="5622" max="5622" width="9.140625" style="13"/>
    <col min="5623" max="5623" width="10.7109375" style="13" customWidth="1"/>
    <col min="5624" max="5624" width="9.140625" style="13"/>
    <col min="5625" max="5625" width="15.5703125" style="13" bestFit="1" customWidth="1"/>
    <col min="5626" max="5626" width="9.140625" style="13"/>
    <col min="5627" max="5627" width="10.7109375" style="13" customWidth="1"/>
    <col min="5628" max="5628" width="9.140625" style="13"/>
    <col min="5629" max="5629" width="15.5703125" style="13" bestFit="1" customWidth="1"/>
    <col min="5630" max="5630" width="9.140625" style="13"/>
    <col min="5631" max="5631" width="10.7109375" style="13" customWidth="1"/>
    <col min="5632" max="5632" width="8.42578125" style="13" customWidth="1"/>
    <col min="5633" max="5633" width="15.5703125" style="13" bestFit="1" customWidth="1"/>
    <col min="5634" max="5634" width="9.140625" style="13"/>
    <col min="5635" max="5635" width="9.7109375" style="13" customWidth="1"/>
    <col min="5636" max="5636" width="8.140625" style="13" customWidth="1"/>
    <col min="5637" max="5637" width="15.5703125" style="13" bestFit="1" customWidth="1"/>
    <col min="5638" max="5638" width="9.140625" style="13"/>
    <col min="5639" max="5639" width="10.7109375" style="13" customWidth="1"/>
    <col min="5640" max="5874" width="9.140625" style="13"/>
    <col min="5875" max="5875" width="20.28515625" style="13" bestFit="1" customWidth="1"/>
    <col min="5876" max="5876" width="9.140625" style="13"/>
    <col min="5877" max="5877" width="13.42578125" style="13" customWidth="1"/>
    <col min="5878" max="5878" width="9.140625" style="13"/>
    <col min="5879" max="5879" width="10.7109375" style="13" customWidth="1"/>
    <col min="5880" max="5880" width="9.140625" style="13"/>
    <col min="5881" max="5881" width="15.5703125" style="13" bestFit="1" customWidth="1"/>
    <col min="5882" max="5882" width="9.140625" style="13"/>
    <col min="5883" max="5883" width="10.7109375" style="13" customWidth="1"/>
    <col min="5884" max="5884" width="9.140625" style="13"/>
    <col min="5885" max="5885" width="15.5703125" style="13" bestFit="1" customWidth="1"/>
    <col min="5886" max="5886" width="9.140625" style="13"/>
    <col min="5887" max="5887" width="10.7109375" style="13" customWidth="1"/>
    <col min="5888" max="5888" width="8.42578125" style="13" customWidth="1"/>
    <col min="5889" max="5889" width="15.5703125" style="13" bestFit="1" customWidth="1"/>
    <col min="5890" max="5890" width="9.140625" style="13"/>
    <col min="5891" max="5891" width="9.7109375" style="13" customWidth="1"/>
    <col min="5892" max="5892" width="8.140625" style="13" customWidth="1"/>
    <col min="5893" max="5893" width="15.5703125" style="13" bestFit="1" customWidth="1"/>
    <col min="5894" max="5894" width="9.140625" style="13"/>
    <col min="5895" max="5895" width="10.7109375" style="13" customWidth="1"/>
    <col min="5896" max="6130" width="9.140625" style="13"/>
    <col min="6131" max="6131" width="20.28515625" style="13" bestFit="1" customWidth="1"/>
    <col min="6132" max="6132" width="9.140625" style="13"/>
    <col min="6133" max="6133" width="13.42578125" style="13" customWidth="1"/>
    <col min="6134" max="6134" width="9.140625" style="13"/>
    <col min="6135" max="6135" width="10.7109375" style="13" customWidth="1"/>
    <col min="6136" max="6136" width="9.140625" style="13"/>
    <col min="6137" max="6137" width="15.5703125" style="13" bestFit="1" customWidth="1"/>
    <col min="6138" max="6138" width="9.140625" style="13"/>
    <col min="6139" max="6139" width="10.7109375" style="13" customWidth="1"/>
    <col min="6140" max="6140" width="9.140625" style="13"/>
    <col min="6141" max="6141" width="15.5703125" style="13" bestFit="1" customWidth="1"/>
    <col min="6142" max="6142" width="9.140625" style="13"/>
    <col min="6143" max="6143" width="10.7109375" style="13" customWidth="1"/>
    <col min="6144" max="6144" width="8.42578125" style="13" customWidth="1"/>
    <col min="6145" max="6145" width="15.5703125" style="13" bestFit="1" customWidth="1"/>
    <col min="6146" max="6146" width="9.140625" style="13"/>
    <col min="6147" max="6147" width="9.7109375" style="13" customWidth="1"/>
    <col min="6148" max="6148" width="8.140625" style="13" customWidth="1"/>
    <col min="6149" max="6149" width="15.5703125" style="13" bestFit="1" customWidth="1"/>
    <col min="6150" max="6150" width="9.140625" style="13"/>
    <col min="6151" max="6151" width="10.7109375" style="13" customWidth="1"/>
    <col min="6152" max="6386" width="9.140625" style="13"/>
    <col min="6387" max="6387" width="20.28515625" style="13" bestFit="1" customWidth="1"/>
    <col min="6388" max="6388" width="9.140625" style="13"/>
    <col min="6389" max="6389" width="13.42578125" style="13" customWidth="1"/>
    <col min="6390" max="6390" width="9.140625" style="13"/>
    <col min="6391" max="6391" width="10.7109375" style="13" customWidth="1"/>
    <col min="6392" max="6392" width="9.140625" style="13"/>
    <col min="6393" max="6393" width="15.5703125" style="13" bestFit="1" customWidth="1"/>
    <col min="6394" max="6394" width="9.140625" style="13"/>
    <col min="6395" max="6395" width="10.7109375" style="13" customWidth="1"/>
    <col min="6396" max="6396" width="9.140625" style="13"/>
    <col min="6397" max="6397" width="15.5703125" style="13" bestFit="1" customWidth="1"/>
    <col min="6398" max="6398" width="9.140625" style="13"/>
    <col min="6399" max="6399" width="10.7109375" style="13" customWidth="1"/>
    <col min="6400" max="6400" width="8.42578125" style="13" customWidth="1"/>
    <col min="6401" max="6401" width="15.5703125" style="13" bestFit="1" customWidth="1"/>
    <col min="6402" max="6402" width="9.140625" style="13"/>
    <col min="6403" max="6403" width="9.7109375" style="13" customWidth="1"/>
    <col min="6404" max="6404" width="8.140625" style="13" customWidth="1"/>
    <col min="6405" max="6405" width="15.5703125" style="13" bestFit="1" customWidth="1"/>
    <col min="6406" max="6406" width="9.140625" style="13"/>
    <col min="6407" max="6407" width="10.7109375" style="13" customWidth="1"/>
    <col min="6408" max="6642" width="9.140625" style="13"/>
    <col min="6643" max="6643" width="20.28515625" style="13" bestFit="1" customWidth="1"/>
    <col min="6644" max="6644" width="9.140625" style="13"/>
    <col min="6645" max="6645" width="13.42578125" style="13" customWidth="1"/>
    <col min="6646" max="6646" width="9.140625" style="13"/>
    <col min="6647" max="6647" width="10.7109375" style="13" customWidth="1"/>
    <col min="6648" max="6648" width="9.140625" style="13"/>
    <col min="6649" max="6649" width="15.5703125" style="13" bestFit="1" customWidth="1"/>
    <col min="6650" max="6650" width="9.140625" style="13"/>
    <col min="6651" max="6651" width="10.7109375" style="13" customWidth="1"/>
    <col min="6652" max="6652" width="9.140625" style="13"/>
    <col min="6653" max="6653" width="15.5703125" style="13" bestFit="1" customWidth="1"/>
    <col min="6654" max="6654" width="9.140625" style="13"/>
    <col min="6655" max="6655" width="10.7109375" style="13" customWidth="1"/>
    <col min="6656" max="6656" width="8.42578125" style="13" customWidth="1"/>
    <col min="6657" max="6657" width="15.5703125" style="13" bestFit="1" customWidth="1"/>
    <col min="6658" max="6658" width="9.140625" style="13"/>
    <col min="6659" max="6659" width="9.7109375" style="13" customWidth="1"/>
    <col min="6660" max="6660" width="8.140625" style="13" customWidth="1"/>
    <col min="6661" max="6661" width="15.5703125" style="13" bestFit="1" customWidth="1"/>
    <col min="6662" max="6662" width="9.140625" style="13"/>
    <col min="6663" max="6663" width="10.7109375" style="13" customWidth="1"/>
    <col min="6664" max="6898" width="9.140625" style="13"/>
    <col min="6899" max="6899" width="20.28515625" style="13" bestFit="1" customWidth="1"/>
    <col min="6900" max="6900" width="9.140625" style="13"/>
    <col min="6901" max="6901" width="13.42578125" style="13" customWidth="1"/>
    <col min="6902" max="6902" width="9.140625" style="13"/>
    <col min="6903" max="6903" width="10.7109375" style="13" customWidth="1"/>
    <col min="6904" max="6904" width="9.140625" style="13"/>
    <col min="6905" max="6905" width="15.5703125" style="13" bestFit="1" customWidth="1"/>
    <col min="6906" max="6906" width="9.140625" style="13"/>
    <col min="6907" max="6907" width="10.7109375" style="13" customWidth="1"/>
    <col min="6908" max="6908" width="9.140625" style="13"/>
    <col min="6909" max="6909" width="15.5703125" style="13" bestFit="1" customWidth="1"/>
    <col min="6910" max="6910" width="9.140625" style="13"/>
    <col min="6911" max="6911" width="10.7109375" style="13" customWidth="1"/>
    <col min="6912" max="6912" width="8.42578125" style="13" customWidth="1"/>
    <col min="6913" max="6913" width="15.5703125" style="13" bestFit="1" customWidth="1"/>
    <col min="6914" max="6914" width="9.140625" style="13"/>
    <col min="6915" max="6915" width="9.7109375" style="13" customWidth="1"/>
    <col min="6916" max="6916" width="8.140625" style="13" customWidth="1"/>
    <col min="6917" max="6917" width="15.5703125" style="13" bestFit="1" customWidth="1"/>
    <col min="6918" max="6918" width="9.140625" style="13"/>
    <col min="6919" max="6919" width="10.7109375" style="13" customWidth="1"/>
    <col min="6920" max="7154" width="9.140625" style="13"/>
    <col min="7155" max="7155" width="20.28515625" style="13" bestFit="1" customWidth="1"/>
    <col min="7156" max="7156" width="9.140625" style="13"/>
    <col min="7157" max="7157" width="13.42578125" style="13" customWidth="1"/>
    <col min="7158" max="7158" width="9.140625" style="13"/>
    <col min="7159" max="7159" width="10.7109375" style="13" customWidth="1"/>
    <col min="7160" max="7160" width="9.140625" style="13"/>
    <col min="7161" max="7161" width="15.5703125" style="13" bestFit="1" customWidth="1"/>
    <col min="7162" max="7162" width="9.140625" style="13"/>
    <col min="7163" max="7163" width="10.7109375" style="13" customWidth="1"/>
    <col min="7164" max="7164" width="9.140625" style="13"/>
    <col min="7165" max="7165" width="15.5703125" style="13" bestFit="1" customWidth="1"/>
    <col min="7166" max="7166" width="9.140625" style="13"/>
    <col min="7167" max="7167" width="10.7109375" style="13" customWidth="1"/>
    <col min="7168" max="7168" width="8.42578125" style="13" customWidth="1"/>
    <col min="7169" max="7169" width="15.5703125" style="13" bestFit="1" customWidth="1"/>
    <col min="7170" max="7170" width="9.140625" style="13"/>
    <col min="7171" max="7171" width="9.7109375" style="13" customWidth="1"/>
    <col min="7172" max="7172" width="8.140625" style="13" customWidth="1"/>
    <col min="7173" max="7173" width="15.5703125" style="13" bestFit="1" customWidth="1"/>
    <col min="7174" max="7174" width="9.140625" style="13"/>
    <col min="7175" max="7175" width="10.7109375" style="13" customWidth="1"/>
    <col min="7176" max="7410" width="9.140625" style="13"/>
    <col min="7411" max="7411" width="20.28515625" style="13" bestFit="1" customWidth="1"/>
    <col min="7412" max="7412" width="9.140625" style="13"/>
    <col min="7413" max="7413" width="13.42578125" style="13" customWidth="1"/>
    <col min="7414" max="7414" width="9.140625" style="13"/>
    <col min="7415" max="7415" width="10.7109375" style="13" customWidth="1"/>
    <col min="7416" max="7416" width="9.140625" style="13"/>
    <col min="7417" max="7417" width="15.5703125" style="13" bestFit="1" customWidth="1"/>
    <col min="7418" max="7418" width="9.140625" style="13"/>
    <col min="7419" max="7419" width="10.7109375" style="13" customWidth="1"/>
    <col min="7420" max="7420" width="9.140625" style="13"/>
    <col min="7421" max="7421" width="15.5703125" style="13" bestFit="1" customWidth="1"/>
    <col min="7422" max="7422" width="9.140625" style="13"/>
    <col min="7423" max="7423" width="10.7109375" style="13" customWidth="1"/>
    <col min="7424" max="7424" width="8.42578125" style="13" customWidth="1"/>
    <col min="7425" max="7425" width="15.5703125" style="13" bestFit="1" customWidth="1"/>
    <col min="7426" max="7426" width="9.140625" style="13"/>
    <col min="7427" max="7427" width="9.7109375" style="13" customWidth="1"/>
    <col min="7428" max="7428" width="8.140625" style="13" customWidth="1"/>
    <col min="7429" max="7429" width="15.5703125" style="13" bestFit="1" customWidth="1"/>
    <col min="7430" max="7430" width="9.140625" style="13"/>
    <col min="7431" max="7431" width="10.7109375" style="13" customWidth="1"/>
    <col min="7432" max="7666" width="9.140625" style="13"/>
    <col min="7667" max="7667" width="20.28515625" style="13" bestFit="1" customWidth="1"/>
    <col min="7668" max="7668" width="9.140625" style="13"/>
    <col min="7669" max="7669" width="13.42578125" style="13" customWidth="1"/>
    <col min="7670" max="7670" width="9.140625" style="13"/>
    <col min="7671" max="7671" width="10.7109375" style="13" customWidth="1"/>
    <col min="7672" max="7672" width="9.140625" style="13"/>
    <col min="7673" max="7673" width="15.5703125" style="13" bestFit="1" customWidth="1"/>
    <col min="7674" max="7674" width="9.140625" style="13"/>
    <col min="7675" max="7675" width="10.7109375" style="13" customWidth="1"/>
    <col min="7676" max="7676" width="9.140625" style="13"/>
    <col min="7677" max="7677" width="15.5703125" style="13" bestFit="1" customWidth="1"/>
    <col min="7678" max="7678" width="9.140625" style="13"/>
    <col min="7679" max="7679" width="10.7109375" style="13" customWidth="1"/>
    <col min="7680" max="7680" width="8.42578125" style="13" customWidth="1"/>
    <col min="7681" max="7681" width="15.5703125" style="13" bestFit="1" customWidth="1"/>
    <col min="7682" max="7682" width="9.140625" style="13"/>
    <col min="7683" max="7683" width="9.7109375" style="13" customWidth="1"/>
    <col min="7684" max="7684" width="8.140625" style="13" customWidth="1"/>
    <col min="7685" max="7685" width="15.5703125" style="13" bestFit="1" customWidth="1"/>
    <col min="7686" max="7686" width="9.140625" style="13"/>
    <col min="7687" max="7687" width="10.7109375" style="13" customWidth="1"/>
    <col min="7688" max="7922" width="9.140625" style="13"/>
    <col min="7923" max="7923" width="20.28515625" style="13" bestFit="1" customWidth="1"/>
    <col min="7924" max="7924" width="9.140625" style="13"/>
    <col min="7925" max="7925" width="13.42578125" style="13" customWidth="1"/>
    <col min="7926" max="7926" width="9.140625" style="13"/>
    <col min="7927" max="7927" width="10.7109375" style="13" customWidth="1"/>
    <col min="7928" max="7928" width="9.140625" style="13"/>
    <col min="7929" max="7929" width="15.5703125" style="13" bestFit="1" customWidth="1"/>
    <col min="7930" max="7930" width="9.140625" style="13"/>
    <col min="7931" max="7931" width="10.7109375" style="13" customWidth="1"/>
    <col min="7932" max="7932" width="9.140625" style="13"/>
    <col min="7933" max="7933" width="15.5703125" style="13" bestFit="1" customWidth="1"/>
    <col min="7934" max="7934" width="9.140625" style="13"/>
    <col min="7935" max="7935" width="10.7109375" style="13" customWidth="1"/>
    <col min="7936" max="7936" width="8.42578125" style="13" customWidth="1"/>
    <col min="7937" max="7937" width="15.5703125" style="13" bestFit="1" customWidth="1"/>
    <col min="7938" max="7938" width="9.140625" style="13"/>
    <col min="7939" max="7939" width="9.7109375" style="13" customWidth="1"/>
    <col min="7940" max="7940" width="8.140625" style="13" customWidth="1"/>
    <col min="7941" max="7941" width="15.5703125" style="13" bestFit="1" customWidth="1"/>
    <col min="7942" max="7942" width="9.140625" style="13"/>
    <col min="7943" max="7943" width="10.7109375" style="13" customWidth="1"/>
    <col min="7944" max="8178" width="9.140625" style="13"/>
    <col min="8179" max="8179" width="20.28515625" style="13" bestFit="1" customWidth="1"/>
    <col min="8180" max="8180" width="9.140625" style="13"/>
    <col min="8181" max="8181" width="13.42578125" style="13" customWidth="1"/>
    <col min="8182" max="8182" width="9.140625" style="13"/>
    <col min="8183" max="8183" width="10.7109375" style="13" customWidth="1"/>
    <col min="8184" max="8184" width="9.140625" style="13"/>
    <col min="8185" max="8185" width="15.5703125" style="13" bestFit="1" customWidth="1"/>
    <col min="8186" max="8186" width="9.140625" style="13"/>
    <col min="8187" max="8187" width="10.7109375" style="13" customWidth="1"/>
    <col min="8188" max="8188" width="9.140625" style="13"/>
    <col min="8189" max="8189" width="15.5703125" style="13" bestFit="1" customWidth="1"/>
    <col min="8190" max="8190" width="9.140625" style="13"/>
    <col min="8191" max="8191" width="10.7109375" style="13" customWidth="1"/>
    <col min="8192" max="8192" width="8.42578125" style="13" customWidth="1"/>
    <col min="8193" max="8193" width="15.5703125" style="13" bestFit="1" customWidth="1"/>
    <col min="8194" max="8194" width="9.140625" style="13"/>
    <col min="8195" max="8195" width="9.7109375" style="13" customWidth="1"/>
    <col min="8196" max="8196" width="8.140625" style="13" customWidth="1"/>
    <col min="8197" max="8197" width="15.5703125" style="13" bestFit="1" customWidth="1"/>
    <col min="8198" max="8198" width="9.140625" style="13"/>
    <col min="8199" max="8199" width="10.7109375" style="13" customWidth="1"/>
    <col min="8200" max="8434" width="9.140625" style="13"/>
    <col min="8435" max="8435" width="20.28515625" style="13" bestFit="1" customWidth="1"/>
    <col min="8436" max="8436" width="9.140625" style="13"/>
    <col min="8437" max="8437" width="13.42578125" style="13" customWidth="1"/>
    <col min="8438" max="8438" width="9.140625" style="13"/>
    <col min="8439" max="8439" width="10.7109375" style="13" customWidth="1"/>
    <col min="8440" max="8440" width="9.140625" style="13"/>
    <col min="8441" max="8441" width="15.5703125" style="13" bestFit="1" customWidth="1"/>
    <col min="8442" max="8442" width="9.140625" style="13"/>
    <col min="8443" max="8443" width="10.7109375" style="13" customWidth="1"/>
    <col min="8444" max="8444" width="9.140625" style="13"/>
    <col min="8445" max="8445" width="15.5703125" style="13" bestFit="1" customWidth="1"/>
    <col min="8446" max="8446" width="9.140625" style="13"/>
    <col min="8447" max="8447" width="10.7109375" style="13" customWidth="1"/>
    <col min="8448" max="8448" width="8.42578125" style="13" customWidth="1"/>
    <col min="8449" max="8449" width="15.5703125" style="13" bestFit="1" customWidth="1"/>
    <col min="8450" max="8450" width="9.140625" style="13"/>
    <col min="8451" max="8451" width="9.7109375" style="13" customWidth="1"/>
    <col min="8452" max="8452" width="8.140625" style="13" customWidth="1"/>
    <col min="8453" max="8453" width="15.5703125" style="13" bestFit="1" customWidth="1"/>
    <col min="8454" max="8454" width="9.140625" style="13"/>
    <col min="8455" max="8455" width="10.7109375" style="13" customWidth="1"/>
    <col min="8456" max="8690" width="9.140625" style="13"/>
    <col min="8691" max="8691" width="20.28515625" style="13" bestFit="1" customWidth="1"/>
    <col min="8692" max="8692" width="9.140625" style="13"/>
    <col min="8693" max="8693" width="13.42578125" style="13" customWidth="1"/>
    <col min="8694" max="8694" width="9.140625" style="13"/>
    <col min="8695" max="8695" width="10.7109375" style="13" customWidth="1"/>
    <col min="8696" max="8696" width="9.140625" style="13"/>
    <col min="8697" max="8697" width="15.5703125" style="13" bestFit="1" customWidth="1"/>
    <col min="8698" max="8698" width="9.140625" style="13"/>
    <col min="8699" max="8699" width="10.7109375" style="13" customWidth="1"/>
    <col min="8700" max="8700" width="9.140625" style="13"/>
    <col min="8701" max="8701" width="15.5703125" style="13" bestFit="1" customWidth="1"/>
    <col min="8702" max="8702" width="9.140625" style="13"/>
    <col min="8703" max="8703" width="10.7109375" style="13" customWidth="1"/>
    <col min="8704" max="8704" width="8.42578125" style="13" customWidth="1"/>
    <col min="8705" max="8705" width="15.5703125" style="13" bestFit="1" customWidth="1"/>
    <col min="8706" max="8706" width="9.140625" style="13"/>
    <col min="8707" max="8707" width="9.7109375" style="13" customWidth="1"/>
    <col min="8708" max="8708" width="8.140625" style="13" customWidth="1"/>
    <col min="8709" max="8709" width="15.5703125" style="13" bestFit="1" customWidth="1"/>
    <col min="8710" max="8710" width="9.140625" style="13"/>
    <col min="8711" max="8711" width="10.7109375" style="13" customWidth="1"/>
    <col min="8712" max="8946" width="9.140625" style="13"/>
    <col min="8947" max="8947" width="20.28515625" style="13" bestFit="1" customWidth="1"/>
    <col min="8948" max="8948" width="9.140625" style="13"/>
    <col min="8949" max="8949" width="13.42578125" style="13" customWidth="1"/>
    <col min="8950" max="8950" width="9.140625" style="13"/>
    <col min="8951" max="8951" width="10.7109375" style="13" customWidth="1"/>
    <col min="8952" max="8952" width="9.140625" style="13"/>
    <col min="8953" max="8953" width="15.5703125" style="13" bestFit="1" customWidth="1"/>
    <col min="8954" max="8954" width="9.140625" style="13"/>
    <col min="8955" max="8955" width="10.7109375" style="13" customWidth="1"/>
    <col min="8956" max="8956" width="9.140625" style="13"/>
    <col min="8957" max="8957" width="15.5703125" style="13" bestFit="1" customWidth="1"/>
    <col min="8958" max="8958" width="9.140625" style="13"/>
    <col min="8959" max="8959" width="10.7109375" style="13" customWidth="1"/>
    <col min="8960" max="8960" width="8.42578125" style="13" customWidth="1"/>
    <col min="8961" max="8961" width="15.5703125" style="13" bestFit="1" customWidth="1"/>
    <col min="8962" max="8962" width="9.140625" style="13"/>
    <col min="8963" max="8963" width="9.7109375" style="13" customWidth="1"/>
    <col min="8964" max="8964" width="8.140625" style="13" customWidth="1"/>
    <col min="8965" max="8965" width="15.5703125" style="13" bestFit="1" customWidth="1"/>
    <col min="8966" max="8966" width="9.140625" style="13"/>
    <col min="8967" max="8967" width="10.7109375" style="13" customWidth="1"/>
    <col min="8968" max="9202" width="9.140625" style="13"/>
    <col min="9203" max="9203" width="20.28515625" style="13" bestFit="1" customWidth="1"/>
    <col min="9204" max="9204" width="9.140625" style="13"/>
    <col min="9205" max="9205" width="13.42578125" style="13" customWidth="1"/>
    <col min="9206" max="9206" width="9.140625" style="13"/>
    <col min="9207" max="9207" width="10.7109375" style="13" customWidth="1"/>
    <col min="9208" max="9208" width="9.140625" style="13"/>
    <col min="9209" max="9209" width="15.5703125" style="13" bestFit="1" customWidth="1"/>
    <col min="9210" max="9210" width="9.140625" style="13"/>
    <col min="9211" max="9211" width="10.7109375" style="13" customWidth="1"/>
    <col min="9212" max="9212" width="9.140625" style="13"/>
    <col min="9213" max="9213" width="15.5703125" style="13" bestFit="1" customWidth="1"/>
    <col min="9214" max="9214" width="9.140625" style="13"/>
    <col min="9215" max="9215" width="10.7109375" style="13" customWidth="1"/>
    <col min="9216" max="9216" width="8.42578125" style="13" customWidth="1"/>
    <col min="9217" max="9217" width="15.5703125" style="13" bestFit="1" customWidth="1"/>
    <col min="9218" max="9218" width="9.140625" style="13"/>
    <col min="9219" max="9219" width="9.7109375" style="13" customWidth="1"/>
    <col min="9220" max="9220" width="8.140625" style="13" customWidth="1"/>
    <col min="9221" max="9221" width="15.5703125" style="13" bestFit="1" customWidth="1"/>
    <col min="9222" max="9222" width="9.140625" style="13"/>
    <col min="9223" max="9223" width="10.7109375" style="13" customWidth="1"/>
    <col min="9224" max="9458" width="9.140625" style="13"/>
    <col min="9459" max="9459" width="20.28515625" style="13" bestFit="1" customWidth="1"/>
    <col min="9460" max="9460" width="9.140625" style="13"/>
    <col min="9461" max="9461" width="13.42578125" style="13" customWidth="1"/>
    <col min="9462" max="9462" width="9.140625" style="13"/>
    <col min="9463" max="9463" width="10.7109375" style="13" customWidth="1"/>
    <col min="9464" max="9464" width="9.140625" style="13"/>
    <col min="9465" max="9465" width="15.5703125" style="13" bestFit="1" customWidth="1"/>
    <col min="9466" max="9466" width="9.140625" style="13"/>
    <col min="9467" max="9467" width="10.7109375" style="13" customWidth="1"/>
    <col min="9468" max="9468" width="9.140625" style="13"/>
    <col min="9469" max="9469" width="15.5703125" style="13" bestFit="1" customWidth="1"/>
    <col min="9470" max="9470" width="9.140625" style="13"/>
    <col min="9471" max="9471" width="10.7109375" style="13" customWidth="1"/>
    <col min="9472" max="9472" width="8.42578125" style="13" customWidth="1"/>
    <col min="9473" max="9473" width="15.5703125" style="13" bestFit="1" customWidth="1"/>
    <col min="9474" max="9474" width="9.140625" style="13"/>
    <col min="9475" max="9475" width="9.7109375" style="13" customWidth="1"/>
    <col min="9476" max="9476" width="8.140625" style="13" customWidth="1"/>
    <col min="9477" max="9477" width="15.5703125" style="13" bestFit="1" customWidth="1"/>
    <col min="9478" max="9478" width="9.140625" style="13"/>
    <col min="9479" max="9479" width="10.7109375" style="13" customWidth="1"/>
    <col min="9480" max="9714" width="9.140625" style="13"/>
    <col min="9715" max="9715" width="20.28515625" style="13" bestFit="1" customWidth="1"/>
    <col min="9716" max="9716" width="9.140625" style="13"/>
    <col min="9717" max="9717" width="13.42578125" style="13" customWidth="1"/>
    <col min="9718" max="9718" width="9.140625" style="13"/>
    <col min="9719" max="9719" width="10.7109375" style="13" customWidth="1"/>
    <col min="9720" max="9720" width="9.140625" style="13"/>
    <col min="9721" max="9721" width="15.5703125" style="13" bestFit="1" customWidth="1"/>
    <col min="9722" max="9722" width="9.140625" style="13"/>
    <col min="9723" max="9723" width="10.7109375" style="13" customWidth="1"/>
    <col min="9724" max="9724" width="9.140625" style="13"/>
    <col min="9725" max="9725" width="15.5703125" style="13" bestFit="1" customWidth="1"/>
    <col min="9726" max="9726" width="9.140625" style="13"/>
    <col min="9727" max="9727" width="10.7109375" style="13" customWidth="1"/>
    <col min="9728" max="9728" width="8.42578125" style="13" customWidth="1"/>
    <col min="9729" max="9729" width="15.5703125" style="13" bestFit="1" customWidth="1"/>
    <col min="9730" max="9730" width="9.140625" style="13"/>
    <col min="9731" max="9731" width="9.7109375" style="13" customWidth="1"/>
    <col min="9732" max="9732" width="8.140625" style="13" customWidth="1"/>
    <col min="9733" max="9733" width="15.5703125" style="13" bestFit="1" customWidth="1"/>
    <col min="9734" max="9734" width="9.140625" style="13"/>
    <col min="9735" max="9735" width="10.7109375" style="13" customWidth="1"/>
    <col min="9736" max="9970" width="9.140625" style="13"/>
    <col min="9971" max="9971" width="20.28515625" style="13" bestFit="1" customWidth="1"/>
    <col min="9972" max="9972" width="9.140625" style="13"/>
    <col min="9973" max="9973" width="13.42578125" style="13" customWidth="1"/>
    <col min="9974" max="9974" width="9.140625" style="13"/>
    <col min="9975" max="9975" width="10.7109375" style="13" customWidth="1"/>
    <col min="9976" max="9976" width="9.140625" style="13"/>
    <col min="9977" max="9977" width="15.5703125" style="13" bestFit="1" customWidth="1"/>
    <col min="9978" max="9978" width="9.140625" style="13"/>
    <col min="9979" max="9979" width="10.7109375" style="13" customWidth="1"/>
    <col min="9980" max="9980" width="9.140625" style="13"/>
    <col min="9981" max="9981" width="15.5703125" style="13" bestFit="1" customWidth="1"/>
    <col min="9982" max="9982" width="9.140625" style="13"/>
    <col min="9983" max="9983" width="10.7109375" style="13" customWidth="1"/>
    <col min="9984" max="9984" width="8.42578125" style="13" customWidth="1"/>
    <col min="9985" max="9985" width="15.5703125" style="13" bestFit="1" customWidth="1"/>
    <col min="9986" max="9986" width="9.140625" style="13"/>
    <col min="9987" max="9987" width="9.7109375" style="13" customWidth="1"/>
    <col min="9988" max="9988" width="8.140625" style="13" customWidth="1"/>
    <col min="9989" max="9989" width="15.5703125" style="13" bestFit="1" customWidth="1"/>
    <col min="9990" max="9990" width="9.140625" style="13"/>
    <col min="9991" max="9991" width="10.7109375" style="13" customWidth="1"/>
    <col min="9992" max="10226" width="9.140625" style="13"/>
    <col min="10227" max="10227" width="20.28515625" style="13" bestFit="1" customWidth="1"/>
    <col min="10228" max="10228" width="9.140625" style="13"/>
    <col min="10229" max="10229" width="13.42578125" style="13" customWidth="1"/>
    <col min="10230" max="10230" width="9.140625" style="13"/>
    <col min="10231" max="10231" width="10.7109375" style="13" customWidth="1"/>
    <col min="10232" max="10232" width="9.140625" style="13"/>
    <col min="10233" max="10233" width="15.5703125" style="13" bestFit="1" customWidth="1"/>
    <col min="10234" max="10234" width="9.140625" style="13"/>
    <col min="10235" max="10235" width="10.7109375" style="13" customWidth="1"/>
    <col min="10236" max="10236" width="9.140625" style="13"/>
    <col min="10237" max="10237" width="15.5703125" style="13" bestFit="1" customWidth="1"/>
    <col min="10238" max="10238" width="9.140625" style="13"/>
    <col min="10239" max="10239" width="10.7109375" style="13" customWidth="1"/>
    <col min="10240" max="10240" width="8.42578125" style="13" customWidth="1"/>
    <col min="10241" max="10241" width="15.5703125" style="13" bestFit="1" customWidth="1"/>
    <col min="10242" max="10242" width="9.140625" style="13"/>
    <col min="10243" max="10243" width="9.7109375" style="13" customWidth="1"/>
    <col min="10244" max="10244" width="8.140625" style="13" customWidth="1"/>
    <col min="10245" max="10245" width="15.5703125" style="13" bestFit="1" customWidth="1"/>
    <col min="10246" max="10246" width="9.140625" style="13"/>
    <col min="10247" max="10247" width="10.7109375" style="13" customWidth="1"/>
    <col min="10248" max="10482" width="9.140625" style="13"/>
    <col min="10483" max="10483" width="20.28515625" style="13" bestFit="1" customWidth="1"/>
    <col min="10484" max="10484" width="9.140625" style="13"/>
    <col min="10485" max="10485" width="13.42578125" style="13" customWidth="1"/>
    <col min="10486" max="10486" width="9.140625" style="13"/>
    <col min="10487" max="10487" width="10.7109375" style="13" customWidth="1"/>
    <col min="10488" max="10488" width="9.140625" style="13"/>
    <col min="10489" max="10489" width="15.5703125" style="13" bestFit="1" customWidth="1"/>
    <col min="10490" max="10490" width="9.140625" style="13"/>
    <col min="10491" max="10491" width="10.7109375" style="13" customWidth="1"/>
    <col min="10492" max="10492" width="9.140625" style="13"/>
    <col min="10493" max="10493" width="15.5703125" style="13" bestFit="1" customWidth="1"/>
    <col min="10494" max="10494" width="9.140625" style="13"/>
    <col min="10495" max="10495" width="10.7109375" style="13" customWidth="1"/>
    <col min="10496" max="10496" width="8.42578125" style="13" customWidth="1"/>
    <col min="10497" max="10497" width="15.5703125" style="13" bestFit="1" customWidth="1"/>
    <col min="10498" max="10498" width="9.140625" style="13"/>
    <col min="10499" max="10499" width="9.7109375" style="13" customWidth="1"/>
    <col min="10500" max="10500" width="8.140625" style="13" customWidth="1"/>
    <col min="10501" max="10501" width="15.5703125" style="13" bestFit="1" customWidth="1"/>
    <col min="10502" max="10502" width="9.140625" style="13"/>
    <col min="10503" max="10503" width="10.7109375" style="13" customWidth="1"/>
    <col min="10504" max="10738" width="9.140625" style="13"/>
    <col min="10739" max="10739" width="20.28515625" style="13" bestFit="1" customWidth="1"/>
    <col min="10740" max="10740" width="9.140625" style="13"/>
    <col min="10741" max="10741" width="13.42578125" style="13" customWidth="1"/>
    <col min="10742" max="10742" width="9.140625" style="13"/>
    <col min="10743" max="10743" width="10.7109375" style="13" customWidth="1"/>
    <col min="10744" max="10744" width="9.140625" style="13"/>
    <col min="10745" max="10745" width="15.5703125" style="13" bestFit="1" customWidth="1"/>
    <col min="10746" max="10746" width="9.140625" style="13"/>
    <col min="10747" max="10747" width="10.7109375" style="13" customWidth="1"/>
    <col min="10748" max="10748" width="9.140625" style="13"/>
    <col min="10749" max="10749" width="15.5703125" style="13" bestFit="1" customWidth="1"/>
    <col min="10750" max="10750" width="9.140625" style="13"/>
    <col min="10751" max="10751" width="10.7109375" style="13" customWidth="1"/>
    <col min="10752" max="10752" width="8.42578125" style="13" customWidth="1"/>
    <col min="10753" max="10753" width="15.5703125" style="13" bestFit="1" customWidth="1"/>
    <col min="10754" max="10754" width="9.140625" style="13"/>
    <col min="10755" max="10755" width="9.7109375" style="13" customWidth="1"/>
    <col min="10756" max="10756" width="8.140625" style="13" customWidth="1"/>
    <col min="10757" max="10757" width="15.5703125" style="13" bestFit="1" customWidth="1"/>
    <col min="10758" max="10758" width="9.140625" style="13"/>
    <col min="10759" max="10759" width="10.7109375" style="13" customWidth="1"/>
    <col min="10760" max="10994" width="9.140625" style="13"/>
    <col min="10995" max="10995" width="20.28515625" style="13" bestFit="1" customWidth="1"/>
    <col min="10996" max="10996" width="9.140625" style="13"/>
    <col min="10997" max="10997" width="13.42578125" style="13" customWidth="1"/>
    <col min="10998" max="10998" width="9.140625" style="13"/>
    <col min="10999" max="10999" width="10.7109375" style="13" customWidth="1"/>
    <col min="11000" max="11000" width="9.140625" style="13"/>
    <col min="11001" max="11001" width="15.5703125" style="13" bestFit="1" customWidth="1"/>
    <col min="11002" max="11002" width="9.140625" style="13"/>
    <col min="11003" max="11003" width="10.7109375" style="13" customWidth="1"/>
    <col min="11004" max="11004" width="9.140625" style="13"/>
    <col min="11005" max="11005" width="15.5703125" style="13" bestFit="1" customWidth="1"/>
    <col min="11006" max="11006" width="9.140625" style="13"/>
    <col min="11007" max="11007" width="10.7109375" style="13" customWidth="1"/>
    <col min="11008" max="11008" width="8.42578125" style="13" customWidth="1"/>
    <col min="11009" max="11009" width="15.5703125" style="13" bestFit="1" customWidth="1"/>
    <col min="11010" max="11010" width="9.140625" style="13"/>
    <col min="11011" max="11011" width="9.7109375" style="13" customWidth="1"/>
    <col min="11012" max="11012" width="8.140625" style="13" customWidth="1"/>
    <col min="11013" max="11013" width="15.5703125" style="13" bestFit="1" customWidth="1"/>
    <col min="11014" max="11014" width="9.140625" style="13"/>
    <col min="11015" max="11015" width="10.7109375" style="13" customWidth="1"/>
    <col min="11016" max="11250" width="9.140625" style="13"/>
    <col min="11251" max="11251" width="20.28515625" style="13" bestFit="1" customWidth="1"/>
    <col min="11252" max="11252" width="9.140625" style="13"/>
    <col min="11253" max="11253" width="13.42578125" style="13" customWidth="1"/>
    <col min="11254" max="11254" width="9.140625" style="13"/>
    <col min="11255" max="11255" width="10.7109375" style="13" customWidth="1"/>
    <col min="11256" max="11256" width="9.140625" style="13"/>
    <col min="11257" max="11257" width="15.5703125" style="13" bestFit="1" customWidth="1"/>
    <col min="11258" max="11258" width="9.140625" style="13"/>
    <col min="11259" max="11259" width="10.7109375" style="13" customWidth="1"/>
    <col min="11260" max="11260" width="9.140625" style="13"/>
    <col min="11261" max="11261" width="15.5703125" style="13" bestFit="1" customWidth="1"/>
    <col min="11262" max="11262" width="9.140625" style="13"/>
    <col min="11263" max="11263" width="10.7109375" style="13" customWidth="1"/>
    <col min="11264" max="11264" width="8.42578125" style="13" customWidth="1"/>
    <col min="11265" max="11265" width="15.5703125" style="13" bestFit="1" customWidth="1"/>
    <col min="11266" max="11266" width="9.140625" style="13"/>
    <col min="11267" max="11267" width="9.7109375" style="13" customWidth="1"/>
    <col min="11268" max="11268" width="8.140625" style="13" customWidth="1"/>
    <col min="11269" max="11269" width="15.5703125" style="13" bestFit="1" customWidth="1"/>
    <col min="11270" max="11270" width="9.140625" style="13"/>
    <col min="11271" max="11271" width="10.7109375" style="13" customWidth="1"/>
    <col min="11272" max="11506" width="9.140625" style="13"/>
    <col min="11507" max="11507" width="20.28515625" style="13" bestFit="1" customWidth="1"/>
    <col min="11508" max="11508" width="9.140625" style="13"/>
    <col min="11509" max="11509" width="13.42578125" style="13" customWidth="1"/>
    <col min="11510" max="11510" width="9.140625" style="13"/>
    <col min="11511" max="11511" width="10.7109375" style="13" customWidth="1"/>
    <col min="11512" max="11512" width="9.140625" style="13"/>
    <col min="11513" max="11513" width="15.5703125" style="13" bestFit="1" customWidth="1"/>
    <col min="11514" max="11514" width="9.140625" style="13"/>
    <col min="11515" max="11515" width="10.7109375" style="13" customWidth="1"/>
    <col min="11516" max="11516" width="9.140625" style="13"/>
    <col min="11517" max="11517" width="15.5703125" style="13" bestFit="1" customWidth="1"/>
    <col min="11518" max="11518" width="9.140625" style="13"/>
    <col min="11519" max="11519" width="10.7109375" style="13" customWidth="1"/>
    <col min="11520" max="11520" width="8.42578125" style="13" customWidth="1"/>
    <col min="11521" max="11521" width="15.5703125" style="13" bestFit="1" customWidth="1"/>
    <col min="11522" max="11522" width="9.140625" style="13"/>
    <col min="11523" max="11523" width="9.7109375" style="13" customWidth="1"/>
    <col min="11524" max="11524" width="8.140625" style="13" customWidth="1"/>
    <col min="11525" max="11525" width="15.5703125" style="13" bestFit="1" customWidth="1"/>
    <col min="11526" max="11526" width="9.140625" style="13"/>
    <col min="11527" max="11527" width="10.7109375" style="13" customWidth="1"/>
    <col min="11528" max="11762" width="9.140625" style="13"/>
    <col min="11763" max="11763" width="20.28515625" style="13" bestFit="1" customWidth="1"/>
    <col min="11764" max="11764" width="9.140625" style="13"/>
    <col min="11765" max="11765" width="13.42578125" style="13" customWidth="1"/>
    <col min="11766" max="11766" width="9.140625" style="13"/>
    <col min="11767" max="11767" width="10.7109375" style="13" customWidth="1"/>
    <col min="11768" max="11768" width="9.140625" style="13"/>
    <col min="11769" max="11769" width="15.5703125" style="13" bestFit="1" customWidth="1"/>
    <col min="11770" max="11770" width="9.140625" style="13"/>
    <col min="11771" max="11771" width="10.7109375" style="13" customWidth="1"/>
    <col min="11772" max="11772" width="9.140625" style="13"/>
    <col min="11773" max="11773" width="15.5703125" style="13" bestFit="1" customWidth="1"/>
    <col min="11774" max="11774" width="9.140625" style="13"/>
    <col min="11775" max="11775" width="10.7109375" style="13" customWidth="1"/>
    <col min="11776" max="11776" width="8.42578125" style="13" customWidth="1"/>
    <col min="11777" max="11777" width="15.5703125" style="13" bestFit="1" customWidth="1"/>
    <col min="11778" max="11778" width="9.140625" style="13"/>
    <col min="11779" max="11779" width="9.7109375" style="13" customWidth="1"/>
    <col min="11780" max="11780" width="8.140625" style="13" customWidth="1"/>
    <col min="11781" max="11781" width="15.5703125" style="13" bestFit="1" customWidth="1"/>
    <col min="11782" max="11782" width="9.140625" style="13"/>
    <col min="11783" max="11783" width="10.7109375" style="13" customWidth="1"/>
    <col min="11784" max="12018" width="9.140625" style="13"/>
    <col min="12019" max="12019" width="20.28515625" style="13" bestFit="1" customWidth="1"/>
    <col min="12020" max="12020" width="9.140625" style="13"/>
    <col min="12021" max="12021" width="13.42578125" style="13" customWidth="1"/>
    <col min="12022" max="12022" width="9.140625" style="13"/>
    <col min="12023" max="12023" width="10.7109375" style="13" customWidth="1"/>
    <col min="12024" max="12024" width="9.140625" style="13"/>
    <col min="12025" max="12025" width="15.5703125" style="13" bestFit="1" customWidth="1"/>
    <col min="12026" max="12026" width="9.140625" style="13"/>
    <col min="12027" max="12027" width="10.7109375" style="13" customWidth="1"/>
    <col min="12028" max="12028" width="9.140625" style="13"/>
    <col min="12029" max="12029" width="15.5703125" style="13" bestFit="1" customWidth="1"/>
    <col min="12030" max="12030" width="9.140625" style="13"/>
    <col min="12031" max="12031" width="10.7109375" style="13" customWidth="1"/>
    <col min="12032" max="12032" width="8.42578125" style="13" customWidth="1"/>
    <col min="12033" max="12033" width="15.5703125" style="13" bestFit="1" customWidth="1"/>
    <col min="12034" max="12034" width="9.140625" style="13"/>
    <col min="12035" max="12035" width="9.7109375" style="13" customWidth="1"/>
    <col min="12036" max="12036" width="8.140625" style="13" customWidth="1"/>
    <col min="12037" max="12037" width="15.5703125" style="13" bestFit="1" customWidth="1"/>
    <col min="12038" max="12038" width="9.140625" style="13"/>
    <col min="12039" max="12039" width="10.7109375" style="13" customWidth="1"/>
    <col min="12040" max="12274" width="9.140625" style="13"/>
    <col min="12275" max="12275" width="20.28515625" style="13" bestFit="1" customWidth="1"/>
    <col min="12276" max="12276" width="9.140625" style="13"/>
    <col min="12277" max="12277" width="13.42578125" style="13" customWidth="1"/>
    <col min="12278" max="12278" width="9.140625" style="13"/>
    <col min="12279" max="12279" width="10.7109375" style="13" customWidth="1"/>
    <col min="12280" max="12280" width="9.140625" style="13"/>
    <col min="12281" max="12281" width="15.5703125" style="13" bestFit="1" customWidth="1"/>
    <col min="12282" max="12282" width="9.140625" style="13"/>
    <col min="12283" max="12283" width="10.7109375" style="13" customWidth="1"/>
    <col min="12284" max="12284" width="9.140625" style="13"/>
    <col min="12285" max="12285" width="15.5703125" style="13" bestFit="1" customWidth="1"/>
    <col min="12286" max="12286" width="9.140625" style="13"/>
    <col min="12287" max="12287" width="10.7109375" style="13" customWidth="1"/>
    <col min="12288" max="12288" width="8.42578125" style="13" customWidth="1"/>
    <col min="12289" max="12289" width="15.5703125" style="13" bestFit="1" customWidth="1"/>
    <col min="12290" max="12290" width="9.140625" style="13"/>
    <col min="12291" max="12291" width="9.7109375" style="13" customWidth="1"/>
    <col min="12292" max="12292" width="8.140625" style="13" customWidth="1"/>
    <col min="12293" max="12293" width="15.5703125" style="13" bestFit="1" customWidth="1"/>
    <col min="12294" max="12294" width="9.140625" style="13"/>
    <col min="12295" max="12295" width="10.7109375" style="13" customWidth="1"/>
    <col min="12296" max="12530" width="9.140625" style="13"/>
    <col min="12531" max="12531" width="20.28515625" style="13" bestFit="1" customWidth="1"/>
    <col min="12532" max="12532" width="9.140625" style="13"/>
    <col min="12533" max="12533" width="13.42578125" style="13" customWidth="1"/>
    <col min="12534" max="12534" width="9.140625" style="13"/>
    <col min="12535" max="12535" width="10.7109375" style="13" customWidth="1"/>
    <col min="12536" max="12536" width="9.140625" style="13"/>
    <col min="12537" max="12537" width="15.5703125" style="13" bestFit="1" customWidth="1"/>
    <col min="12538" max="12538" width="9.140625" style="13"/>
    <col min="12539" max="12539" width="10.7109375" style="13" customWidth="1"/>
    <col min="12540" max="12540" width="9.140625" style="13"/>
    <col min="12541" max="12541" width="15.5703125" style="13" bestFit="1" customWidth="1"/>
    <col min="12542" max="12542" width="9.140625" style="13"/>
    <col min="12543" max="12543" width="10.7109375" style="13" customWidth="1"/>
    <col min="12544" max="12544" width="8.42578125" style="13" customWidth="1"/>
    <col min="12545" max="12545" width="15.5703125" style="13" bestFit="1" customWidth="1"/>
    <col min="12546" max="12546" width="9.140625" style="13"/>
    <col min="12547" max="12547" width="9.7109375" style="13" customWidth="1"/>
    <col min="12548" max="12548" width="8.140625" style="13" customWidth="1"/>
    <col min="12549" max="12549" width="15.5703125" style="13" bestFit="1" customWidth="1"/>
    <col min="12550" max="12550" width="9.140625" style="13"/>
    <col min="12551" max="12551" width="10.7109375" style="13" customWidth="1"/>
    <col min="12552" max="12786" width="9.140625" style="13"/>
    <col min="12787" max="12787" width="20.28515625" style="13" bestFit="1" customWidth="1"/>
    <col min="12788" max="12788" width="9.140625" style="13"/>
    <col min="12789" max="12789" width="13.42578125" style="13" customWidth="1"/>
    <col min="12790" max="12790" width="9.140625" style="13"/>
    <col min="12791" max="12791" width="10.7109375" style="13" customWidth="1"/>
    <col min="12792" max="12792" width="9.140625" style="13"/>
    <col min="12793" max="12793" width="15.5703125" style="13" bestFit="1" customWidth="1"/>
    <col min="12794" max="12794" width="9.140625" style="13"/>
    <col min="12795" max="12795" width="10.7109375" style="13" customWidth="1"/>
    <col min="12796" max="12796" width="9.140625" style="13"/>
    <col min="12797" max="12797" width="15.5703125" style="13" bestFit="1" customWidth="1"/>
    <col min="12798" max="12798" width="9.140625" style="13"/>
    <col min="12799" max="12799" width="10.7109375" style="13" customWidth="1"/>
    <col min="12800" max="12800" width="8.42578125" style="13" customWidth="1"/>
    <col min="12801" max="12801" width="15.5703125" style="13" bestFit="1" customWidth="1"/>
    <col min="12802" max="12802" width="9.140625" style="13"/>
    <col min="12803" max="12803" width="9.7109375" style="13" customWidth="1"/>
    <col min="12804" max="12804" width="8.140625" style="13" customWidth="1"/>
    <col min="12805" max="12805" width="15.5703125" style="13" bestFit="1" customWidth="1"/>
    <col min="12806" max="12806" width="9.140625" style="13"/>
    <col min="12807" max="12807" width="10.7109375" style="13" customWidth="1"/>
    <col min="12808" max="13042" width="9.140625" style="13"/>
    <col min="13043" max="13043" width="20.28515625" style="13" bestFit="1" customWidth="1"/>
    <col min="13044" max="13044" width="9.140625" style="13"/>
    <col min="13045" max="13045" width="13.42578125" style="13" customWidth="1"/>
    <col min="13046" max="13046" width="9.140625" style="13"/>
    <col min="13047" max="13047" width="10.7109375" style="13" customWidth="1"/>
    <col min="13048" max="13048" width="9.140625" style="13"/>
    <col min="13049" max="13049" width="15.5703125" style="13" bestFit="1" customWidth="1"/>
    <col min="13050" max="13050" width="9.140625" style="13"/>
    <col min="13051" max="13051" width="10.7109375" style="13" customWidth="1"/>
    <col min="13052" max="13052" width="9.140625" style="13"/>
    <col min="13053" max="13053" width="15.5703125" style="13" bestFit="1" customWidth="1"/>
    <col min="13054" max="13054" width="9.140625" style="13"/>
    <col min="13055" max="13055" width="10.7109375" style="13" customWidth="1"/>
    <col min="13056" max="13056" width="8.42578125" style="13" customWidth="1"/>
    <col min="13057" max="13057" width="15.5703125" style="13" bestFit="1" customWidth="1"/>
    <col min="13058" max="13058" width="9.140625" style="13"/>
    <col min="13059" max="13059" width="9.7109375" style="13" customWidth="1"/>
    <col min="13060" max="13060" width="8.140625" style="13" customWidth="1"/>
    <col min="13061" max="13061" width="15.5703125" style="13" bestFit="1" customWidth="1"/>
    <col min="13062" max="13062" width="9.140625" style="13"/>
    <col min="13063" max="13063" width="10.7109375" style="13" customWidth="1"/>
    <col min="13064" max="13298" width="9.140625" style="13"/>
    <col min="13299" max="13299" width="20.28515625" style="13" bestFit="1" customWidth="1"/>
    <col min="13300" max="13300" width="9.140625" style="13"/>
    <col min="13301" max="13301" width="13.42578125" style="13" customWidth="1"/>
    <col min="13302" max="13302" width="9.140625" style="13"/>
    <col min="13303" max="13303" width="10.7109375" style="13" customWidth="1"/>
    <col min="13304" max="13304" width="9.140625" style="13"/>
    <col min="13305" max="13305" width="15.5703125" style="13" bestFit="1" customWidth="1"/>
    <col min="13306" max="13306" width="9.140625" style="13"/>
    <col min="13307" max="13307" width="10.7109375" style="13" customWidth="1"/>
    <col min="13308" max="13308" width="9.140625" style="13"/>
    <col min="13309" max="13309" width="15.5703125" style="13" bestFit="1" customWidth="1"/>
    <col min="13310" max="13310" width="9.140625" style="13"/>
    <col min="13311" max="13311" width="10.7109375" style="13" customWidth="1"/>
    <col min="13312" max="13312" width="8.42578125" style="13" customWidth="1"/>
    <col min="13313" max="13313" width="15.5703125" style="13" bestFit="1" customWidth="1"/>
    <col min="13314" max="13314" width="9.140625" style="13"/>
    <col min="13315" max="13315" width="9.7109375" style="13" customWidth="1"/>
    <col min="13316" max="13316" width="8.140625" style="13" customWidth="1"/>
    <col min="13317" max="13317" width="15.5703125" style="13" bestFit="1" customWidth="1"/>
    <col min="13318" max="13318" width="9.140625" style="13"/>
    <col min="13319" max="13319" width="10.7109375" style="13" customWidth="1"/>
    <col min="13320" max="13554" width="9.140625" style="13"/>
    <col min="13555" max="13555" width="20.28515625" style="13" bestFit="1" customWidth="1"/>
    <col min="13556" max="13556" width="9.140625" style="13"/>
    <col min="13557" max="13557" width="13.42578125" style="13" customWidth="1"/>
    <col min="13558" max="13558" width="9.140625" style="13"/>
    <col min="13559" max="13559" width="10.7109375" style="13" customWidth="1"/>
    <col min="13560" max="13560" width="9.140625" style="13"/>
    <col min="13561" max="13561" width="15.5703125" style="13" bestFit="1" customWidth="1"/>
    <col min="13562" max="13562" width="9.140625" style="13"/>
    <col min="13563" max="13563" width="10.7109375" style="13" customWidth="1"/>
    <col min="13564" max="13564" width="9.140625" style="13"/>
    <col min="13565" max="13565" width="15.5703125" style="13" bestFit="1" customWidth="1"/>
    <col min="13566" max="13566" width="9.140625" style="13"/>
    <col min="13567" max="13567" width="10.7109375" style="13" customWidth="1"/>
    <col min="13568" max="13568" width="8.42578125" style="13" customWidth="1"/>
    <col min="13569" max="13569" width="15.5703125" style="13" bestFit="1" customWidth="1"/>
    <col min="13570" max="13570" width="9.140625" style="13"/>
    <col min="13571" max="13571" width="9.7109375" style="13" customWidth="1"/>
    <col min="13572" max="13572" width="8.140625" style="13" customWidth="1"/>
    <col min="13573" max="13573" width="15.5703125" style="13" bestFit="1" customWidth="1"/>
    <col min="13574" max="13574" width="9.140625" style="13"/>
    <col min="13575" max="13575" width="10.7109375" style="13" customWidth="1"/>
    <col min="13576" max="13810" width="9.140625" style="13"/>
    <col min="13811" max="13811" width="20.28515625" style="13" bestFit="1" customWidth="1"/>
    <col min="13812" max="13812" width="9.140625" style="13"/>
    <col min="13813" max="13813" width="13.42578125" style="13" customWidth="1"/>
    <col min="13814" max="13814" width="9.140625" style="13"/>
    <col min="13815" max="13815" width="10.7109375" style="13" customWidth="1"/>
    <col min="13816" max="13816" width="9.140625" style="13"/>
    <col min="13817" max="13817" width="15.5703125" style="13" bestFit="1" customWidth="1"/>
    <col min="13818" max="13818" width="9.140625" style="13"/>
    <col min="13819" max="13819" width="10.7109375" style="13" customWidth="1"/>
    <col min="13820" max="13820" width="9.140625" style="13"/>
    <col min="13821" max="13821" width="15.5703125" style="13" bestFit="1" customWidth="1"/>
    <col min="13822" max="13822" width="9.140625" style="13"/>
    <col min="13823" max="13823" width="10.7109375" style="13" customWidth="1"/>
    <col min="13824" max="13824" width="8.42578125" style="13" customWidth="1"/>
    <col min="13825" max="13825" width="15.5703125" style="13" bestFit="1" customWidth="1"/>
    <col min="13826" max="13826" width="9.140625" style="13"/>
    <col min="13827" max="13827" width="9.7109375" style="13" customWidth="1"/>
    <col min="13828" max="13828" width="8.140625" style="13" customWidth="1"/>
    <col min="13829" max="13829" width="15.5703125" style="13" bestFit="1" customWidth="1"/>
    <col min="13830" max="13830" width="9.140625" style="13"/>
    <col min="13831" max="13831" width="10.7109375" style="13" customWidth="1"/>
    <col min="13832" max="14066" width="9.140625" style="13"/>
    <col min="14067" max="14067" width="20.28515625" style="13" bestFit="1" customWidth="1"/>
    <col min="14068" max="14068" width="9.140625" style="13"/>
    <col min="14069" max="14069" width="13.42578125" style="13" customWidth="1"/>
    <col min="14070" max="14070" width="9.140625" style="13"/>
    <col min="14071" max="14071" width="10.7109375" style="13" customWidth="1"/>
    <col min="14072" max="14072" width="9.140625" style="13"/>
    <col min="14073" max="14073" width="15.5703125" style="13" bestFit="1" customWidth="1"/>
    <col min="14074" max="14074" width="9.140625" style="13"/>
    <col min="14075" max="14075" width="10.7109375" style="13" customWidth="1"/>
    <col min="14076" max="14076" width="9.140625" style="13"/>
    <col min="14077" max="14077" width="15.5703125" style="13" bestFit="1" customWidth="1"/>
    <col min="14078" max="14078" width="9.140625" style="13"/>
    <col min="14079" max="14079" width="10.7109375" style="13" customWidth="1"/>
    <col min="14080" max="14080" width="8.42578125" style="13" customWidth="1"/>
    <col min="14081" max="14081" width="15.5703125" style="13" bestFit="1" customWidth="1"/>
    <col min="14082" max="14082" width="9.140625" style="13"/>
    <col min="14083" max="14083" width="9.7109375" style="13" customWidth="1"/>
    <col min="14084" max="14084" width="8.140625" style="13" customWidth="1"/>
    <col min="14085" max="14085" width="15.5703125" style="13" bestFit="1" customWidth="1"/>
    <col min="14086" max="14086" width="9.140625" style="13"/>
    <col min="14087" max="14087" width="10.7109375" style="13" customWidth="1"/>
    <col min="14088" max="14322" width="9.140625" style="13"/>
    <col min="14323" max="14323" width="20.28515625" style="13" bestFit="1" customWidth="1"/>
    <col min="14324" max="14324" width="9.140625" style="13"/>
    <col min="14325" max="14325" width="13.42578125" style="13" customWidth="1"/>
    <col min="14326" max="14326" width="9.140625" style="13"/>
    <col min="14327" max="14327" width="10.7109375" style="13" customWidth="1"/>
    <col min="14328" max="14328" width="9.140625" style="13"/>
    <col min="14329" max="14329" width="15.5703125" style="13" bestFit="1" customWidth="1"/>
    <col min="14330" max="14330" width="9.140625" style="13"/>
    <col min="14331" max="14331" width="10.7109375" style="13" customWidth="1"/>
    <col min="14332" max="14332" width="9.140625" style="13"/>
    <col min="14333" max="14333" width="15.5703125" style="13" bestFit="1" customWidth="1"/>
    <col min="14334" max="14334" width="9.140625" style="13"/>
    <col min="14335" max="14335" width="10.7109375" style="13" customWidth="1"/>
    <col min="14336" max="14336" width="8.42578125" style="13" customWidth="1"/>
    <col min="14337" max="14337" width="15.5703125" style="13" bestFit="1" customWidth="1"/>
    <col min="14338" max="14338" width="9.140625" style="13"/>
    <col min="14339" max="14339" width="9.7109375" style="13" customWidth="1"/>
    <col min="14340" max="14340" width="8.140625" style="13" customWidth="1"/>
    <col min="14341" max="14341" width="15.5703125" style="13" bestFit="1" customWidth="1"/>
    <col min="14342" max="14342" width="9.140625" style="13"/>
    <col min="14343" max="14343" width="10.7109375" style="13" customWidth="1"/>
    <col min="14344" max="14578" width="9.140625" style="13"/>
    <col min="14579" max="14579" width="20.28515625" style="13" bestFit="1" customWidth="1"/>
    <col min="14580" max="14580" width="9.140625" style="13"/>
    <col min="14581" max="14581" width="13.42578125" style="13" customWidth="1"/>
    <col min="14582" max="14582" width="9.140625" style="13"/>
    <col min="14583" max="14583" width="10.7109375" style="13" customWidth="1"/>
    <col min="14584" max="14584" width="9.140625" style="13"/>
    <col min="14585" max="14585" width="15.5703125" style="13" bestFit="1" customWidth="1"/>
    <col min="14586" max="14586" width="9.140625" style="13"/>
    <col min="14587" max="14587" width="10.7109375" style="13" customWidth="1"/>
    <col min="14588" max="14588" width="9.140625" style="13"/>
    <col min="14589" max="14589" width="15.5703125" style="13" bestFit="1" customWidth="1"/>
    <col min="14590" max="14590" width="9.140625" style="13"/>
    <col min="14591" max="14591" width="10.7109375" style="13" customWidth="1"/>
    <col min="14592" max="14592" width="8.42578125" style="13" customWidth="1"/>
    <col min="14593" max="14593" width="15.5703125" style="13" bestFit="1" customWidth="1"/>
    <col min="14594" max="14594" width="9.140625" style="13"/>
    <col min="14595" max="14595" width="9.7109375" style="13" customWidth="1"/>
    <col min="14596" max="14596" width="8.140625" style="13" customWidth="1"/>
    <col min="14597" max="14597" width="15.5703125" style="13" bestFit="1" customWidth="1"/>
    <col min="14598" max="14598" width="9.140625" style="13"/>
    <col min="14599" max="14599" width="10.7109375" style="13" customWidth="1"/>
    <col min="14600" max="14834" width="9.140625" style="13"/>
    <col min="14835" max="14835" width="20.28515625" style="13" bestFit="1" customWidth="1"/>
    <col min="14836" max="14836" width="9.140625" style="13"/>
    <col min="14837" max="14837" width="13.42578125" style="13" customWidth="1"/>
    <col min="14838" max="14838" width="9.140625" style="13"/>
    <col min="14839" max="14839" width="10.7109375" style="13" customWidth="1"/>
    <col min="14840" max="14840" width="9.140625" style="13"/>
    <col min="14841" max="14841" width="15.5703125" style="13" bestFit="1" customWidth="1"/>
    <col min="14842" max="14842" width="9.140625" style="13"/>
    <col min="14843" max="14843" width="10.7109375" style="13" customWidth="1"/>
    <col min="14844" max="14844" width="9.140625" style="13"/>
    <col min="14845" max="14845" width="15.5703125" style="13" bestFit="1" customWidth="1"/>
    <col min="14846" max="14846" width="9.140625" style="13"/>
    <col min="14847" max="14847" width="10.7109375" style="13" customWidth="1"/>
    <col min="14848" max="14848" width="8.42578125" style="13" customWidth="1"/>
    <col min="14849" max="14849" width="15.5703125" style="13" bestFit="1" customWidth="1"/>
    <col min="14850" max="14850" width="9.140625" style="13"/>
    <col min="14851" max="14851" width="9.7109375" style="13" customWidth="1"/>
    <col min="14852" max="14852" width="8.140625" style="13" customWidth="1"/>
    <col min="14853" max="14853" width="15.5703125" style="13" bestFit="1" customWidth="1"/>
    <col min="14854" max="14854" width="9.140625" style="13"/>
    <col min="14855" max="14855" width="10.7109375" style="13" customWidth="1"/>
    <col min="14856" max="15090" width="9.140625" style="13"/>
    <col min="15091" max="15091" width="20.28515625" style="13" bestFit="1" customWidth="1"/>
    <col min="15092" max="15092" width="9.140625" style="13"/>
    <col min="15093" max="15093" width="13.42578125" style="13" customWidth="1"/>
    <col min="15094" max="15094" width="9.140625" style="13"/>
    <col min="15095" max="15095" width="10.7109375" style="13" customWidth="1"/>
    <col min="15096" max="15096" width="9.140625" style="13"/>
    <col min="15097" max="15097" width="15.5703125" style="13" bestFit="1" customWidth="1"/>
    <col min="15098" max="15098" width="9.140625" style="13"/>
    <col min="15099" max="15099" width="10.7109375" style="13" customWidth="1"/>
    <col min="15100" max="15100" width="9.140625" style="13"/>
    <col min="15101" max="15101" width="15.5703125" style="13" bestFit="1" customWidth="1"/>
    <col min="15102" max="15102" width="9.140625" style="13"/>
    <col min="15103" max="15103" width="10.7109375" style="13" customWidth="1"/>
    <col min="15104" max="15104" width="8.42578125" style="13" customWidth="1"/>
    <col min="15105" max="15105" width="15.5703125" style="13" bestFit="1" customWidth="1"/>
    <col min="15106" max="15106" width="9.140625" style="13"/>
    <col min="15107" max="15107" width="9.7109375" style="13" customWidth="1"/>
    <col min="15108" max="15108" width="8.140625" style="13" customWidth="1"/>
    <col min="15109" max="15109" width="15.5703125" style="13" bestFit="1" customWidth="1"/>
    <col min="15110" max="15110" width="9.140625" style="13"/>
    <col min="15111" max="15111" width="10.7109375" style="13" customWidth="1"/>
    <col min="15112" max="15346" width="9.140625" style="13"/>
    <col min="15347" max="15347" width="20.28515625" style="13" bestFit="1" customWidth="1"/>
    <col min="15348" max="15348" width="9.140625" style="13"/>
    <col min="15349" max="15349" width="13.42578125" style="13" customWidth="1"/>
    <col min="15350" max="15350" width="9.140625" style="13"/>
    <col min="15351" max="15351" width="10.7109375" style="13" customWidth="1"/>
    <col min="15352" max="15352" width="9.140625" style="13"/>
    <col min="15353" max="15353" width="15.5703125" style="13" bestFit="1" customWidth="1"/>
    <col min="15354" max="15354" width="9.140625" style="13"/>
    <col min="15355" max="15355" width="10.7109375" style="13" customWidth="1"/>
    <col min="15356" max="15356" width="9.140625" style="13"/>
    <col min="15357" max="15357" width="15.5703125" style="13" bestFit="1" customWidth="1"/>
    <col min="15358" max="15358" width="9.140625" style="13"/>
    <col min="15359" max="15359" width="10.7109375" style="13" customWidth="1"/>
    <col min="15360" max="15360" width="8.42578125" style="13" customWidth="1"/>
    <col min="15361" max="15361" width="15.5703125" style="13" bestFit="1" customWidth="1"/>
    <col min="15362" max="15362" width="9.140625" style="13"/>
    <col min="15363" max="15363" width="9.7109375" style="13" customWidth="1"/>
    <col min="15364" max="15364" width="8.140625" style="13" customWidth="1"/>
    <col min="15365" max="15365" width="15.5703125" style="13" bestFit="1" customWidth="1"/>
    <col min="15366" max="15366" width="9.140625" style="13"/>
    <col min="15367" max="15367" width="10.7109375" style="13" customWidth="1"/>
    <col min="15368" max="15602" width="9.140625" style="13"/>
    <col min="15603" max="15603" width="20.28515625" style="13" bestFit="1" customWidth="1"/>
    <col min="15604" max="15604" width="9.140625" style="13"/>
    <col min="15605" max="15605" width="13.42578125" style="13" customWidth="1"/>
    <col min="15606" max="15606" width="9.140625" style="13"/>
    <col min="15607" max="15607" width="10.7109375" style="13" customWidth="1"/>
    <col min="15608" max="15608" width="9.140625" style="13"/>
    <col min="15609" max="15609" width="15.5703125" style="13" bestFit="1" customWidth="1"/>
    <col min="15610" max="15610" width="9.140625" style="13"/>
    <col min="15611" max="15611" width="10.7109375" style="13" customWidth="1"/>
    <col min="15612" max="15612" width="9.140625" style="13"/>
    <col min="15613" max="15613" width="15.5703125" style="13" bestFit="1" customWidth="1"/>
    <col min="15614" max="15614" width="9.140625" style="13"/>
    <col min="15615" max="15615" width="10.7109375" style="13" customWidth="1"/>
    <col min="15616" max="15616" width="8.42578125" style="13" customWidth="1"/>
    <col min="15617" max="15617" width="15.5703125" style="13" bestFit="1" customWidth="1"/>
    <col min="15618" max="15618" width="9.140625" style="13"/>
    <col min="15619" max="15619" width="9.7109375" style="13" customWidth="1"/>
    <col min="15620" max="15620" width="8.140625" style="13" customWidth="1"/>
    <col min="15621" max="15621" width="15.5703125" style="13" bestFit="1" customWidth="1"/>
    <col min="15622" max="15622" width="9.140625" style="13"/>
    <col min="15623" max="15623" width="10.7109375" style="13" customWidth="1"/>
    <col min="15624" max="15858" width="9.140625" style="13"/>
    <col min="15859" max="15859" width="20.28515625" style="13" bestFit="1" customWidth="1"/>
    <col min="15860" max="15860" width="9.140625" style="13"/>
    <col min="15861" max="15861" width="13.42578125" style="13" customWidth="1"/>
    <col min="15862" max="15862" width="9.140625" style="13"/>
    <col min="15863" max="15863" width="10.7109375" style="13" customWidth="1"/>
    <col min="15864" max="15864" width="9.140625" style="13"/>
    <col min="15865" max="15865" width="15.5703125" style="13" bestFit="1" customWidth="1"/>
    <col min="15866" max="15866" width="9.140625" style="13"/>
    <col min="15867" max="15867" width="10.7109375" style="13" customWidth="1"/>
    <col min="15868" max="15868" width="9.140625" style="13"/>
    <col min="15869" max="15869" width="15.5703125" style="13" bestFit="1" customWidth="1"/>
    <col min="15870" max="15870" width="9.140625" style="13"/>
    <col min="15871" max="15871" width="10.7109375" style="13" customWidth="1"/>
    <col min="15872" max="15872" width="8.42578125" style="13" customWidth="1"/>
    <col min="15873" max="15873" width="15.5703125" style="13" bestFit="1" customWidth="1"/>
    <col min="15874" max="15874" width="9.140625" style="13"/>
    <col min="15875" max="15875" width="9.7109375" style="13" customWidth="1"/>
    <col min="15876" max="15876" width="8.140625" style="13" customWidth="1"/>
    <col min="15877" max="15877" width="15.5703125" style="13" bestFit="1" customWidth="1"/>
    <col min="15878" max="15878" width="9.140625" style="13"/>
    <col min="15879" max="15879" width="10.7109375" style="13" customWidth="1"/>
    <col min="15880" max="16114" width="9.140625" style="13"/>
    <col min="16115" max="16115" width="20.28515625" style="13" bestFit="1" customWidth="1"/>
    <col min="16116" max="16116" width="9.140625" style="13"/>
    <col min="16117" max="16117" width="13.42578125" style="13" customWidth="1"/>
    <col min="16118" max="16118" width="9.140625" style="13"/>
    <col min="16119" max="16119" width="10.7109375" style="13" customWidth="1"/>
    <col min="16120" max="16120" width="9.140625" style="13"/>
    <col min="16121" max="16121" width="15.5703125" style="13" bestFit="1" customWidth="1"/>
    <col min="16122" max="16122" width="9.140625" style="13"/>
    <col min="16123" max="16123" width="10.7109375" style="13" customWidth="1"/>
    <col min="16124" max="16124" width="9.140625" style="13"/>
    <col min="16125" max="16125" width="15.5703125" style="13" bestFit="1" customWidth="1"/>
    <col min="16126" max="16126" width="9.140625" style="13"/>
    <col min="16127" max="16127" width="10.7109375" style="13" customWidth="1"/>
    <col min="16128" max="16128" width="8.42578125" style="13" customWidth="1"/>
    <col min="16129" max="16129" width="15.5703125" style="13" bestFit="1" customWidth="1"/>
    <col min="16130" max="16130" width="9.140625" style="13"/>
    <col min="16131" max="16131" width="9.7109375" style="13" customWidth="1"/>
    <col min="16132" max="16132" width="8.140625" style="13" customWidth="1"/>
    <col min="16133" max="16133" width="15.5703125" style="13" bestFit="1" customWidth="1"/>
    <col min="16134" max="16134" width="9.140625" style="13"/>
    <col min="16135" max="16135" width="10.7109375" style="13" customWidth="1"/>
    <col min="16136" max="16384" width="9.140625" style="13"/>
  </cols>
  <sheetData>
    <row r="1" spans="1:23" ht="21.75" thickBot="1" x14ac:dyDescent="0.4">
      <c r="A1" s="132" t="s">
        <v>388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17"/>
      <c r="Q1" s="29"/>
      <c r="R1" s="30">
        <v>1</v>
      </c>
      <c r="S1" s="31">
        <v>2</v>
      </c>
      <c r="T1" s="31">
        <v>3</v>
      </c>
      <c r="U1" s="31">
        <v>4</v>
      </c>
      <c r="V1" s="32">
        <v>5</v>
      </c>
      <c r="W1" s="29" t="s">
        <v>262</v>
      </c>
    </row>
    <row r="2" spans="1:23" ht="21" customHeight="1" x14ac:dyDescent="0.35">
      <c r="A2" s="65" t="s">
        <v>267</v>
      </c>
      <c r="B2" s="64"/>
      <c r="C2" s="64"/>
      <c r="D2" s="64"/>
      <c r="E2" s="131" t="s">
        <v>264</v>
      </c>
      <c r="F2" s="64"/>
      <c r="G2" s="323"/>
      <c r="H2" s="323"/>
      <c r="I2" s="323"/>
      <c r="J2" s="323"/>
      <c r="K2" s="324"/>
      <c r="L2" s="324"/>
      <c r="M2" s="324"/>
      <c r="N2" s="324"/>
      <c r="O2" s="116"/>
      <c r="Q2" s="87" t="s">
        <v>25</v>
      </c>
      <c r="R2" s="37">
        <v>80</v>
      </c>
      <c r="S2" s="38">
        <v>85</v>
      </c>
      <c r="T2" s="38">
        <v>90</v>
      </c>
      <c r="U2" s="38">
        <v>95</v>
      </c>
      <c r="V2" s="39">
        <v>100</v>
      </c>
      <c r="W2" s="36">
        <f>1/(V2-U2)</f>
        <v>0.2</v>
      </c>
    </row>
    <row r="3" spans="1:23" ht="21" customHeight="1" x14ac:dyDescent="0.35">
      <c r="A3" s="66" t="s">
        <v>268</v>
      </c>
      <c r="B3" s="65"/>
      <c r="C3" s="65"/>
      <c r="D3" s="65"/>
      <c r="E3" s="65"/>
      <c r="F3" s="65"/>
      <c r="G3" s="321"/>
      <c r="H3" s="321"/>
      <c r="I3" s="321"/>
      <c r="J3" s="321"/>
      <c r="K3" s="321"/>
      <c r="L3" s="321"/>
      <c r="M3" s="321"/>
      <c r="N3" s="321"/>
      <c r="O3" s="114"/>
      <c r="Q3" s="51" t="s">
        <v>26</v>
      </c>
      <c r="R3" s="27">
        <v>60</v>
      </c>
      <c r="S3" s="26">
        <v>65</v>
      </c>
      <c r="T3" s="26">
        <v>70</v>
      </c>
      <c r="U3" s="26">
        <v>75</v>
      </c>
      <c r="V3" s="28">
        <v>80</v>
      </c>
      <c r="W3" s="35">
        <f t="shared" ref="W3:W5" si="0">1/(V3-U3)</f>
        <v>0.2</v>
      </c>
    </row>
    <row r="4" spans="1:23" ht="21.75" thickBot="1" x14ac:dyDescent="0.4">
      <c r="A4" s="13"/>
      <c r="B4" s="66"/>
      <c r="C4" s="66"/>
      <c r="D4" s="66"/>
      <c r="E4" s="66"/>
      <c r="F4" s="66"/>
      <c r="G4" s="322"/>
      <c r="H4" s="322"/>
      <c r="I4" s="322"/>
      <c r="J4" s="322"/>
      <c r="K4" s="322"/>
      <c r="L4" s="322"/>
      <c r="M4" s="322"/>
      <c r="N4" s="322"/>
      <c r="O4" s="115"/>
      <c r="Q4" s="88" t="s">
        <v>27</v>
      </c>
      <c r="R4" s="43">
        <v>15</v>
      </c>
      <c r="S4" s="44">
        <v>20</v>
      </c>
      <c r="T4" s="44">
        <v>25</v>
      </c>
      <c r="U4" s="44">
        <v>30</v>
      </c>
      <c r="V4" s="45">
        <v>35</v>
      </c>
      <c r="W4" s="33">
        <f t="shared" si="0"/>
        <v>0.2</v>
      </c>
    </row>
    <row r="5" spans="1:23" ht="21.75" thickBot="1" x14ac:dyDescent="0.4">
      <c r="A5" s="317" t="s">
        <v>0</v>
      </c>
      <c r="B5" s="318" t="s">
        <v>258</v>
      </c>
      <c r="C5" s="317" t="s">
        <v>389</v>
      </c>
      <c r="D5" s="319"/>
      <c r="E5" s="319"/>
      <c r="F5" s="320"/>
      <c r="G5" s="319" t="s">
        <v>390</v>
      </c>
      <c r="H5" s="319"/>
      <c r="I5" s="319"/>
      <c r="J5" s="320"/>
      <c r="K5" s="317" t="s">
        <v>391</v>
      </c>
      <c r="L5" s="319"/>
      <c r="M5" s="319"/>
      <c r="N5" s="320"/>
      <c r="O5" s="315" t="s">
        <v>387</v>
      </c>
      <c r="Q5" s="51" t="s">
        <v>28</v>
      </c>
      <c r="R5" s="27">
        <v>80</v>
      </c>
      <c r="S5" s="26">
        <v>85</v>
      </c>
      <c r="T5" s="26">
        <v>90</v>
      </c>
      <c r="U5" s="26">
        <v>95</v>
      </c>
      <c r="V5" s="28">
        <v>100</v>
      </c>
      <c r="W5" s="35">
        <f t="shared" si="0"/>
        <v>0.2</v>
      </c>
    </row>
    <row r="6" spans="1:23" ht="21.75" thickBot="1" x14ac:dyDescent="0.4">
      <c r="A6" s="317"/>
      <c r="B6" s="318"/>
      <c r="C6" s="144" t="s">
        <v>259</v>
      </c>
      <c r="D6" s="145" t="s">
        <v>260</v>
      </c>
      <c r="E6" s="145" t="s">
        <v>256</v>
      </c>
      <c r="F6" s="146" t="s">
        <v>257</v>
      </c>
      <c r="G6" s="145" t="s">
        <v>260</v>
      </c>
      <c r="H6" s="145" t="s">
        <v>261</v>
      </c>
      <c r="I6" s="145" t="s">
        <v>256</v>
      </c>
      <c r="J6" s="146" t="s">
        <v>257</v>
      </c>
      <c r="K6" s="147" t="s">
        <v>261</v>
      </c>
      <c r="L6" s="145" t="s">
        <v>263</v>
      </c>
      <c r="M6" s="145" t="s">
        <v>256</v>
      </c>
      <c r="N6" s="148" t="s">
        <v>257</v>
      </c>
      <c r="O6" s="316"/>
      <c r="Q6" s="89" t="s">
        <v>29</v>
      </c>
      <c r="R6" s="40">
        <v>60</v>
      </c>
      <c r="S6" s="41">
        <v>65</v>
      </c>
      <c r="T6" s="41">
        <v>70</v>
      </c>
      <c r="U6" s="41">
        <v>75</v>
      </c>
      <c r="V6" s="42">
        <v>80</v>
      </c>
      <c r="W6" s="34">
        <f>1/(V6-U6)</f>
        <v>0.2</v>
      </c>
    </row>
    <row r="7" spans="1:23" ht="21.75" thickBot="1" x14ac:dyDescent="0.4">
      <c r="A7" s="109" t="s">
        <v>58</v>
      </c>
      <c r="B7" s="110" t="s">
        <v>281</v>
      </c>
      <c r="C7" s="206">
        <v>40</v>
      </c>
      <c r="D7" s="207">
        <v>43</v>
      </c>
      <c r="E7" s="208">
        <f>IF(C7=0,0,IF(D7="N/A",0,IF(D7=0,0,(D7/C7)*100)))</f>
        <v>107.5</v>
      </c>
      <c r="F7" s="209">
        <f t="shared" ref="F7" si="1">IF(C7=0,0,IF(E7=0,1,IF(E7&gt;=$V$2,5,IF(E7&gt;=$U$2,4+((E7-$U$2)*$W$2),IF(E7&gt;=$T$2,3+((E7-$T$2)*$W$2),IF(E7&gt;=$S$2,2+((E7-$S$2)*$W$2),IF(E7&gt;=$R$2,1+((E7-$R$2)*$W$2),1)))))))</f>
        <v>5</v>
      </c>
      <c r="G7" s="210">
        <v>28</v>
      </c>
      <c r="H7" s="210">
        <v>7</v>
      </c>
      <c r="I7" s="208">
        <f>IF(G7=0,0,IF(H7="N/A",0,IF(H7=0,0,(H7/G7)*100)))</f>
        <v>25</v>
      </c>
      <c r="J7" s="211">
        <f>IF(C7=0,0,IF(G7=0,1,IF(G7="N/A",1,IF(I7=0,1,IF(I7&gt;=$V$3,5,IF(I7&gt;=$U$3,4+((I7-$U$3)*$W$3),IF(I7&gt;=$T$3,3+((I7-$T$3)*$W$3),IF(I7&gt;=$S$3,2+((I7-$S$3)*$W$3),IF(I7&gt;=$R$3,1+((I7-$R$3)*$W$3),1)))))))))</f>
        <v>1</v>
      </c>
      <c r="K7" s="212">
        <v>7</v>
      </c>
      <c r="L7" s="213">
        <v>0</v>
      </c>
      <c r="M7" s="214">
        <f>IF(G7=0,0,IF(L7="N/A",0,IF(L7=0,0,(L7/K7)*100)))</f>
        <v>0</v>
      </c>
      <c r="N7" s="209">
        <f>IF(C7=0,0,IF(M7=0,1,IF(M7="N/A",1,IF(M7=0,1,IF(M7&gt;=$V$4,5,IF(M7&gt;=$U$4,4+((M7-$U$4)*$W$4),IF(M7&gt;=$T$4,3+((M7-$T$4)*$W$4),IF(M7&gt;=$S$4,2+((M7-$S$4)*$W$4),IF(M7&gt;=$R$4,1+((M7-$R$4)*$W$4),1)))))))))</f>
        <v>1</v>
      </c>
      <c r="O7" s="120"/>
      <c r="Q7" s="13">
        <f>VLOOKUP(C7,S7,1,0)</f>
        <v>40</v>
      </c>
      <c r="S7" s="294">
        <v>40</v>
      </c>
    </row>
    <row r="8" spans="1:23" ht="21.75" thickBot="1" x14ac:dyDescent="0.4">
      <c r="A8" s="111" t="s">
        <v>282</v>
      </c>
      <c r="B8" s="112" t="s">
        <v>84</v>
      </c>
      <c r="C8" s="174">
        <v>30</v>
      </c>
      <c r="D8" s="175">
        <v>31</v>
      </c>
      <c r="E8" s="176">
        <f t="shared" ref="E8:E71" si="2">IF(C8=0,0,IF(D8="N/A",0,IF(D8=0,0,(D8/C8)*100)))</f>
        <v>103.33333333333334</v>
      </c>
      <c r="F8" s="177">
        <f t="shared" ref="F8:F71" si="3">IF(C8=0,0,IF(E8=0,1,IF(E8&gt;=$V$2,5,IF(E8&gt;=$U$2,4+((E8-$U$2)*$W$2),IF(E8&gt;=$T$2,3+((E8-$T$2)*$W$2),IF(E8&gt;=$S$2,2+((E8-$S$2)*$W$2),IF(E8&gt;=$R$2,1+((E8-$R$2)*$W$2),1)))))))</f>
        <v>5</v>
      </c>
      <c r="G8" s="178">
        <v>31</v>
      </c>
      <c r="H8" s="178">
        <v>12</v>
      </c>
      <c r="I8" s="176">
        <f t="shared" ref="I8:I71" si="4">IF(G8=0,0,IF(H8="N/A",0,IF(H8=0,0,(H8/G8)*100)))</f>
        <v>38.70967741935484</v>
      </c>
      <c r="J8" s="179">
        <f t="shared" ref="J8:J71" si="5">IF(C8=0,0,IF(G8=0,1,IF(G8="N/A",1,IF(I8=0,1,IF(I8&gt;=$V$3,5,IF(I8&gt;=$U$3,4+((I8-$U$3)*$W$3),IF(I8&gt;=$T$3,3+((I8-$T$3)*$W$3),IF(I8&gt;=$S$3,2+((I8-$S$3)*$W$3),IF(I8&gt;=$R$3,1+((I8-$R$3)*$W$3),1)))))))))</f>
        <v>1</v>
      </c>
      <c r="K8" s="180">
        <v>12</v>
      </c>
      <c r="L8" s="181">
        <v>12</v>
      </c>
      <c r="M8" s="182">
        <f t="shared" ref="M8:M71" si="6">IF(G8=0,0,IF(L8="N/A",0,IF(L8=0,0,(L8/K8)*100)))</f>
        <v>100</v>
      </c>
      <c r="N8" s="177">
        <f t="shared" ref="N8:N71" si="7">IF(C8=0,0,IF(M8=0,1,IF(M8="N/A",1,IF(M8=0,1,IF(M8&gt;=$V$4,5,IF(M8&gt;=$U$4,4+((M8-$U$4)*$W$4),IF(M8&gt;=$T$4,3+((M8-$T$4)*$W$4),IF(M8&gt;=$S$4,2+((M8-$S$4)*$W$4),IF(M8&gt;=$R$4,1+((M8-$R$4)*$W$4),1)))))))))</f>
        <v>5</v>
      </c>
      <c r="O8" s="121"/>
      <c r="Q8" s="13">
        <f t="shared" ref="Q8:Q71" si="8">VLOOKUP(C8,S8,1,0)</f>
        <v>30</v>
      </c>
      <c r="S8" s="295">
        <v>30</v>
      </c>
    </row>
    <row r="9" spans="1:23" ht="21.75" thickBot="1" x14ac:dyDescent="0.4">
      <c r="A9" s="109" t="s">
        <v>283</v>
      </c>
      <c r="B9" s="110" t="s">
        <v>284</v>
      </c>
      <c r="C9" s="215">
        <v>20</v>
      </c>
      <c r="D9" s="216">
        <v>36</v>
      </c>
      <c r="E9" s="217">
        <f t="shared" si="2"/>
        <v>180</v>
      </c>
      <c r="F9" s="218">
        <f t="shared" si="3"/>
        <v>5</v>
      </c>
      <c r="G9" s="219">
        <v>31</v>
      </c>
      <c r="H9" s="219">
        <v>20</v>
      </c>
      <c r="I9" s="217">
        <f t="shared" si="4"/>
        <v>64.516129032258064</v>
      </c>
      <c r="J9" s="220">
        <f t="shared" si="5"/>
        <v>1.903225806451613</v>
      </c>
      <c r="K9" s="221">
        <v>20</v>
      </c>
      <c r="L9" s="222">
        <v>20</v>
      </c>
      <c r="M9" s="223">
        <f t="shared" si="6"/>
        <v>100</v>
      </c>
      <c r="N9" s="218">
        <f t="shared" si="7"/>
        <v>5</v>
      </c>
      <c r="O9" s="120"/>
      <c r="Q9" s="13">
        <f t="shared" si="8"/>
        <v>20</v>
      </c>
      <c r="S9" s="294">
        <v>20</v>
      </c>
    </row>
    <row r="10" spans="1:23" x14ac:dyDescent="0.35">
      <c r="A10" s="25" t="s">
        <v>285</v>
      </c>
      <c r="B10" s="24" t="s">
        <v>74</v>
      </c>
      <c r="C10" s="183">
        <v>20</v>
      </c>
      <c r="D10" s="184">
        <v>20</v>
      </c>
      <c r="E10" s="185">
        <f t="shared" si="2"/>
        <v>100</v>
      </c>
      <c r="F10" s="186">
        <f t="shared" si="3"/>
        <v>5</v>
      </c>
      <c r="G10" s="187">
        <v>20</v>
      </c>
      <c r="H10" s="187">
        <v>9</v>
      </c>
      <c r="I10" s="185">
        <f t="shared" si="4"/>
        <v>45</v>
      </c>
      <c r="J10" s="188">
        <f t="shared" si="5"/>
        <v>1</v>
      </c>
      <c r="K10" s="189">
        <v>9</v>
      </c>
      <c r="L10" s="190">
        <v>9</v>
      </c>
      <c r="M10" s="191">
        <f t="shared" si="6"/>
        <v>100</v>
      </c>
      <c r="N10" s="186">
        <f t="shared" si="7"/>
        <v>5</v>
      </c>
      <c r="O10" s="122"/>
      <c r="Q10" s="13">
        <f t="shared" si="8"/>
        <v>20</v>
      </c>
      <c r="S10" s="295">
        <v>20</v>
      </c>
    </row>
    <row r="11" spans="1:23" x14ac:dyDescent="0.35">
      <c r="A11" s="21" t="s">
        <v>286</v>
      </c>
      <c r="B11" s="20" t="s">
        <v>154</v>
      </c>
      <c r="C11" s="46">
        <v>20</v>
      </c>
      <c r="D11" s="70">
        <v>26</v>
      </c>
      <c r="E11" s="10">
        <f t="shared" si="2"/>
        <v>130</v>
      </c>
      <c r="F11" s="80">
        <f t="shared" si="3"/>
        <v>5</v>
      </c>
      <c r="G11" s="74">
        <v>20</v>
      </c>
      <c r="H11" s="74">
        <v>15</v>
      </c>
      <c r="I11" s="10">
        <f t="shared" si="4"/>
        <v>75</v>
      </c>
      <c r="J11" s="67">
        <f t="shared" si="5"/>
        <v>4</v>
      </c>
      <c r="K11" s="84">
        <v>15</v>
      </c>
      <c r="L11" s="75">
        <v>15</v>
      </c>
      <c r="M11" s="76">
        <f t="shared" si="6"/>
        <v>100</v>
      </c>
      <c r="N11" s="80">
        <f t="shared" si="7"/>
        <v>5</v>
      </c>
      <c r="O11" s="92"/>
      <c r="Q11" s="13">
        <f t="shared" si="8"/>
        <v>20</v>
      </c>
      <c r="S11" s="296">
        <v>20</v>
      </c>
    </row>
    <row r="12" spans="1:23" ht="21.75" thickBot="1" x14ac:dyDescent="0.4">
      <c r="A12" s="22" t="s">
        <v>287</v>
      </c>
      <c r="B12" s="23" t="s">
        <v>160</v>
      </c>
      <c r="C12" s="158">
        <v>20</v>
      </c>
      <c r="D12" s="159">
        <v>22</v>
      </c>
      <c r="E12" s="160">
        <f t="shared" si="2"/>
        <v>110.00000000000001</v>
      </c>
      <c r="F12" s="161">
        <f t="shared" si="3"/>
        <v>5</v>
      </c>
      <c r="G12" s="162">
        <v>22</v>
      </c>
      <c r="H12" s="162">
        <v>21</v>
      </c>
      <c r="I12" s="160">
        <f t="shared" si="4"/>
        <v>95.454545454545453</v>
      </c>
      <c r="J12" s="163">
        <f t="shared" si="5"/>
        <v>5</v>
      </c>
      <c r="K12" s="164">
        <v>21</v>
      </c>
      <c r="L12" s="165">
        <v>21</v>
      </c>
      <c r="M12" s="166">
        <f t="shared" si="6"/>
        <v>100</v>
      </c>
      <c r="N12" s="161">
        <f t="shared" si="7"/>
        <v>5</v>
      </c>
      <c r="O12" s="123"/>
      <c r="Q12" s="13">
        <f t="shared" si="8"/>
        <v>20</v>
      </c>
      <c r="S12" s="297">
        <v>20</v>
      </c>
    </row>
    <row r="13" spans="1:23" ht="21.75" thickBot="1" x14ac:dyDescent="0.4">
      <c r="A13" s="109" t="s">
        <v>288</v>
      </c>
      <c r="B13" s="110" t="s">
        <v>289</v>
      </c>
      <c r="C13" s="215">
        <v>60</v>
      </c>
      <c r="D13" s="216">
        <v>100</v>
      </c>
      <c r="E13" s="217">
        <f t="shared" si="2"/>
        <v>166.66666666666669</v>
      </c>
      <c r="F13" s="218">
        <f t="shared" si="3"/>
        <v>5</v>
      </c>
      <c r="G13" s="219">
        <v>60</v>
      </c>
      <c r="H13" s="219">
        <v>45</v>
      </c>
      <c r="I13" s="217">
        <f t="shared" si="4"/>
        <v>75</v>
      </c>
      <c r="J13" s="220">
        <f t="shared" si="5"/>
        <v>4</v>
      </c>
      <c r="K13" s="221">
        <v>45</v>
      </c>
      <c r="L13" s="222">
        <v>45</v>
      </c>
      <c r="M13" s="223">
        <f t="shared" si="6"/>
        <v>100</v>
      </c>
      <c r="N13" s="218">
        <f t="shared" si="7"/>
        <v>5</v>
      </c>
      <c r="O13" s="120"/>
      <c r="Q13" s="13">
        <f t="shared" si="8"/>
        <v>60</v>
      </c>
      <c r="S13" s="294">
        <v>60</v>
      </c>
    </row>
    <row r="14" spans="1:23" x14ac:dyDescent="0.35">
      <c r="A14" s="25" t="s">
        <v>290</v>
      </c>
      <c r="B14" s="24" t="s">
        <v>88</v>
      </c>
      <c r="C14" s="183">
        <v>20</v>
      </c>
      <c r="D14" s="192">
        <v>28</v>
      </c>
      <c r="E14" s="185">
        <f t="shared" si="2"/>
        <v>140</v>
      </c>
      <c r="F14" s="186">
        <f t="shared" si="3"/>
        <v>5</v>
      </c>
      <c r="G14" s="193">
        <v>28</v>
      </c>
      <c r="H14" s="193">
        <v>23</v>
      </c>
      <c r="I14" s="185">
        <f t="shared" si="4"/>
        <v>82.142857142857139</v>
      </c>
      <c r="J14" s="188">
        <f t="shared" si="5"/>
        <v>5</v>
      </c>
      <c r="K14" s="194">
        <v>23</v>
      </c>
      <c r="L14" s="192">
        <v>23</v>
      </c>
      <c r="M14" s="191">
        <f t="shared" si="6"/>
        <v>100</v>
      </c>
      <c r="N14" s="186">
        <f t="shared" si="7"/>
        <v>5</v>
      </c>
      <c r="O14" s="122"/>
      <c r="Q14" s="13">
        <f t="shared" si="8"/>
        <v>20</v>
      </c>
      <c r="S14" s="295">
        <v>20</v>
      </c>
    </row>
    <row r="15" spans="1:23" ht="21.75" thickBot="1" x14ac:dyDescent="0.4">
      <c r="A15" s="22" t="s">
        <v>291</v>
      </c>
      <c r="B15" s="23" t="s">
        <v>92</v>
      </c>
      <c r="C15" s="149">
        <v>40</v>
      </c>
      <c r="D15" s="150">
        <v>42</v>
      </c>
      <c r="E15" s="151">
        <f t="shared" si="2"/>
        <v>105</v>
      </c>
      <c r="F15" s="152">
        <f t="shared" si="3"/>
        <v>5</v>
      </c>
      <c r="G15" s="153">
        <v>37</v>
      </c>
      <c r="H15" s="153">
        <v>26</v>
      </c>
      <c r="I15" s="151">
        <f t="shared" si="4"/>
        <v>70.270270270270274</v>
      </c>
      <c r="J15" s="154">
        <f t="shared" si="5"/>
        <v>3.0540540540540548</v>
      </c>
      <c r="K15" s="155">
        <v>26</v>
      </c>
      <c r="L15" s="156">
        <v>26</v>
      </c>
      <c r="M15" s="157">
        <f t="shared" si="6"/>
        <v>100</v>
      </c>
      <c r="N15" s="152">
        <f t="shared" si="7"/>
        <v>5</v>
      </c>
      <c r="O15" s="123"/>
      <c r="Q15" s="13">
        <f t="shared" si="8"/>
        <v>40</v>
      </c>
      <c r="S15" s="298">
        <v>40</v>
      </c>
    </row>
    <row r="16" spans="1:23" ht="21.75" thickBot="1" x14ac:dyDescent="0.4">
      <c r="A16" s="109" t="s">
        <v>292</v>
      </c>
      <c r="B16" s="110" t="s">
        <v>293</v>
      </c>
      <c r="C16" s="215">
        <v>58</v>
      </c>
      <c r="D16" s="224">
        <v>82</v>
      </c>
      <c r="E16" s="217">
        <f t="shared" si="2"/>
        <v>141.37931034482759</v>
      </c>
      <c r="F16" s="218">
        <f t="shared" si="3"/>
        <v>5</v>
      </c>
      <c r="G16" s="225">
        <v>25</v>
      </c>
      <c r="H16" s="225">
        <v>11</v>
      </c>
      <c r="I16" s="217">
        <f t="shared" si="4"/>
        <v>44</v>
      </c>
      <c r="J16" s="220">
        <f t="shared" si="5"/>
        <v>1</v>
      </c>
      <c r="K16" s="226">
        <v>11</v>
      </c>
      <c r="L16" s="216">
        <v>11</v>
      </c>
      <c r="M16" s="223">
        <f t="shared" si="6"/>
        <v>100</v>
      </c>
      <c r="N16" s="218">
        <f t="shared" si="7"/>
        <v>5</v>
      </c>
      <c r="O16" s="124"/>
      <c r="Q16" s="13">
        <f t="shared" si="8"/>
        <v>58</v>
      </c>
      <c r="S16" s="294">
        <v>58</v>
      </c>
    </row>
    <row r="17" spans="1:19" x14ac:dyDescent="0.35">
      <c r="A17" s="25" t="s">
        <v>294</v>
      </c>
      <c r="B17" s="24" t="s">
        <v>102</v>
      </c>
      <c r="C17" s="183">
        <v>0</v>
      </c>
      <c r="D17" s="184">
        <v>0</v>
      </c>
      <c r="E17" s="185">
        <f t="shared" si="2"/>
        <v>0</v>
      </c>
      <c r="F17" s="186">
        <f t="shared" si="3"/>
        <v>0</v>
      </c>
      <c r="G17" s="187">
        <v>0</v>
      </c>
      <c r="H17" s="187">
        <v>0</v>
      </c>
      <c r="I17" s="185">
        <f t="shared" si="4"/>
        <v>0</v>
      </c>
      <c r="J17" s="188">
        <f t="shared" si="5"/>
        <v>0</v>
      </c>
      <c r="K17" s="189">
        <v>0</v>
      </c>
      <c r="L17" s="190">
        <v>0</v>
      </c>
      <c r="M17" s="191">
        <f t="shared" si="6"/>
        <v>0</v>
      </c>
      <c r="N17" s="186">
        <f t="shared" si="7"/>
        <v>0</v>
      </c>
      <c r="O17" s="125"/>
      <c r="Q17" s="13">
        <f t="shared" si="8"/>
        <v>0</v>
      </c>
      <c r="S17" s="299">
        <v>0</v>
      </c>
    </row>
    <row r="18" spans="1:19" x14ac:dyDescent="0.35">
      <c r="A18" s="21" t="s">
        <v>295</v>
      </c>
      <c r="B18" s="20" t="s">
        <v>96</v>
      </c>
      <c r="C18" s="134">
        <v>20</v>
      </c>
      <c r="D18" s="135">
        <v>20</v>
      </c>
      <c r="E18" s="136">
        <f t="shared" si="2"/>
        <v>100</v>
      </c>
      <c r="F18" s="137">
        <f t="shared" si="3"/>
        <v>5</v>
      </c>
      <c r="G18" s="139">
        <v>20</v>
      </c>
      <c r="H18" s="139">
        <v>20</v>
      </c>
      <c r="I18" s="136">
        <f t="shared" si="4"/>
        <v>100</v>
      </c>
      <c r="J18" s="140">
        <f t="shared" si="5"/>
        <v>5</v>
      </c>
      <c r="K18" s="138">
        <v>20</v>
      </c>
      <c r="L18" s="141">
        <v>20</v>
      </c>
      <c r="M18" s="142">
        <f t="shared" si="6"/>
        <v>100</v>
      </c>
      <c r="N18" s="137">
        <f t="shared" si="7"/>
        <v>5</v>
      </c>
      <c r="O18" s="126"/>
      <c r="Q18" s="13">
        <f t="shared" si="8"/>
        <v>20</v>
      </c>
      <c r="S18" s="300">
        <v>20</v>
      </c>
    </row>
    <row r="19" spans="1:19" ht="21.75" thickBot="1" x14ac:dyDescent="0.4">
      <c r="A19" s="22" t="s">
        <v>296</v>
      </c>
      <c r="B19" s="23" t="s">
        <v>100</v>
      </c>
      <c r="C19" s="149">
        <v>30</v>
      </c>
      <c r="D19" s="150">
        <v>32</v>
      </c>
      <c r="E19" s="151">
        <f t="shared" si="2"/>
        <v>106.66666666666667</v>
      </c>
      <c r="F19" s="152">
        <f t="shared" si="3"/>
        <v>5</v>
      </c>
      <c r="G19" s="153">
        <v>28</v>
      </c>
      <c r="H19" s="153">
        <v>18</v>
      </c>
      <c r="I19" s="151">
        <f t="shared" si="4"/>
        <v>64.285714285714292</v>
      </c>
      <c r="J19" s="154">
        <f t="shared" si="5"/>
        <v>1.8571428571428585</v>
      </c>
      <c r="K19" s="155">
        <v>18</v>
      </c>
      <c r="L19" s="156">
        <v>18</v>
      </c>
      <c r="M19" s="157">
        <f t="shared" si="6"/>
        <v>100</v>
      </c>
      <c r="N19" s="152">
        <f t="shared" si="7"/>
        <v>5</v>
      </c>
      <c r="O19" s="127"/>
      <c r="Q19" s="13">
        <f t="shared" si="8"/>
        <v>30</v>
      </c>
      <c r="S19" s="299">
        <v>30</v>
      </c>
    </row>
    <row r="20" spans="1:19" ht="21.75" thickBot="1" x14ac:dyDescent="0.4">
      <c r="A20" s="109" t="s">
        <v>297</v>
      </c>
      <c r="B20" s="110" t="s">
        <v>298</v>
      </c>
      <c r="C20" s="215">
        <v>100</v>
      </c>
      <c r="D20" s="216">
        <v>112</v>
      </c>
      <c r="E20" s="217">
        <f t="shared" si="2"/>
        <v>112.00000000000001</v>
      </c>
      <c r="F20" s="218">
        <f t="shared" si="3"/>
        <v>5</v>
      </c>
      <c r="G20" s="225">
        <v>112</v>
      </c>
      <c r="H20" s="225">
        <v>92</v>
      </c>
      <c r="I20" s="217">
        <f t="shared" si="4"/>
        <v>82.142857142857139</v>
      </c>
      <c r="J20" s="220">
        <f t="shared" si="5"/>
        <v>5</v>
      </c>
      <c r="K20" s="226">
        <v>92</v>
      </c>
      <c r="L20" s="224">
        <v>92</v>
      </c>
      <c r="M20" s="223">
        <f t="shared" si="6"/>
        <v>100</v>
      </c>
      <c r="N20" s="218">
        <f t="shared" si="7"/>
        <v>5</v>
      </c>
      <c r="O20" s="124"/>
      <c r="Q20" s="13">
        <f t="shared" si="8"/>
        <v>100</v>
      </c>
      <c r="S20" s="294">
        <v>100</v>
      </c>
    </row>
    <row r="21" spans="1:19" x14ac:dyDescent="0.35">
      <c r="A21" s="25" t="s">
        <v>299</v>
      </c>
      <c r="B21" s="24" t="s">
        <v>110</v>
      </c>
      <c r="C21" s="183">
        <v>60</v>
      </c>
      <c r="D21" s="184">
        <v>84</v>
      </c>
      <c r="E21" s="185">
        <f t="shared" si="2"/>
        <v>140</v>
      </c>
      <c r="F21" s="186">
        <f t="shared" si="3"/>
        <v>5</v>
      </c>
      <c r="G21" s="187">
        <v>84</v>
      </c>
      <c r="H21" s="187">
        <v>57</v>
      </c>
      <c r="I21" s="185">
        <f t="shared" si="4"/>
        <v>67.857142857142861</v>
      </c>
      <c r="J21" s="188">
        <f t="shared" si="5"/>
        <v>2.5714285714285721</v>
      </c>
      <c r="K21" s="189">
        <v>57</v>
      </c>
      <c r="L21" s="190">
        <v>57</v>
      </c>
      <c r="M21" s="191">
        <f t="shared" si="6"/>
        <v>100</v>
      </c>
      <c r="N21" s="186">
        <f t="shared" si="7"/>
        <v>5</v>
      </c>
      <c r="O21" s="128"/>
      <c r="Q21" s="13">
        <f t="shared" si="8"/>
        <v>60</v>
      </c>
      <c r="S21" s="301">
        <v>60</v>
      </c>
    </row>
    <row r="22" spans="1:19" x14ac:dyDescent="0.35">
      <c r="A22" s="21" t="s">
        <v>300</v>
      </c>
      <c r="B22" s="20" t="s">
        <v>116</v>
      </c>
      <c r="C22" s="46">
        <v>40</v>
      </c>
      <c r="D22" s="70">
        <v>47</v>
      </c>
      <c r="E22" s="10">
        <f t="shared" si="2"/>
        <v>117.5</v>
      </c>
      <c r="F22" s="80">
        <f t="shared" si="3"/>
        <v>5</v>
      </c>
      <c r="G22" s="71">
        <v>47</v>
      </c>
      <c r="H22" s="71">
        <v>32</v>
      </c>
      <c r="I22" s="10">
        <f t="shared" si="4"/>
        <v>68.085106382978722</v>
      </c>
      <c r="J22" s="67">
        <f t="shared" si="5"/>
        <v>2.6170212765957444</v>
      </c>
      <c r="K22" s="86">
        <v>32</v>
      </c>
      <c r="L22" s="72">
        <v>32</v>
      </c>
      <c r="M22" s="76">
        <f t="shared" si="6"/>
        <v>100</v>
      </c>
      <c r="N22" s="80">
        <f t="shared" si="7"/>
        <v>5</v>
      </c>
      <c r="O22" s="126"/>
      <c r="Q22" s="13">
        <f t="shared" si="8"/>
        <v>40</v>
      </c>
      <c r="S22" s="297">
        <v>40</v>
      </c>
    </row>
    <row r="23" spans="1:19" ht="21.75" thickBot="1" x14ac:dyDescent="0.4">
      <c r="A23" s="22" t="s">
        <v>301</v>
      </c>
      <c r="B23" s="23" t="s">
        <v>114</v>
      </c>
      <c r="C23" s="149">
        <v>80</v>
      </c>
      <c r="D23" s="150">
        <v>91</v>
      </c>
      <c r="E23" s="151">
        <f t="shared" si="2"/>
        <v>113.75</v>
      </c>
      <c r="F23" s="152">
        <f t="shared" si="3"/>
        <v>5</v>
      </c>
      <c r="G23" s="167">
        <v>91</v>
      </c>
      <c r="H23" s="167">
        <v>35</v>
      </c>
      <c r="I23" s="151">
        <f t="shared" si="4"/>
        <v>38.461538461538467</v>
      </c>
      <c r="J23" s="154">
        <f t="shared" si="5"/>
        <v>1</v>
      </c>
      <c r="K23" s="168">
        <v>35</v>
      </c>
      <c r="L23" s="169">
        <v>35</v>
      </c>
      <c r="M23" s="157">
        <f t="shared" si="6"/>
        <v>100</v>
      </c>
      <c r="N23" s="152">
        <f t="shared" si="7"/>
        <v>5</v>
      </c>
      <c r="O23" s="127"/>
      <c r="Q23" s="13">
        <f t="shared" si="8"/>
        <v>80</v>
      </c>
      <c r="S23" s="299">
        <v>80</v>
      </c>
    </row>
    <row r="24" spans="1:19" ht="21.75" thickBot="1" x14ac:dyDescent="0.4">
      <c r="A24" s="109" t="s">
        <v>302</v>
      </c>
      <c r="B24" s="110" t="s">
        <v>303</v>
      </c>
      <c r="C24" s="215">
        <v>186</v>
      </c>
      <c r="D24" s="216">
        <v>190</v>
      </c>
      <c r="E24" s="217">
        <f t="shared" si="2"/>
        <v>102.15053763440861</v>
      </c>
      <c r="F24" s="218">
        <f t="shared" si="3"/>
        <v>5</v>
      </c>
      <c r="G24" s="219">
        <v>90</v>
      </c>
      <c r="H24" s="219">
        <v>59</v>
      </c>
      <c r="I24" s="217">
        <f t="shared" si="4"/>
        <v>65.555555555555557</v>
      </c>
      <c r="J24" s="220">
        <f t="shared" si="5"/>
        <v>2.1111111111111116</v>
      </c>
      <c r="K24" s="221">
        <v>59</v>
      </c>
      <c r="L24" s="222">
        <v>59</v>
      </c>
      <c r="M24" s="223">
        <f t="shared" si="6"/>
        <v>100</v>
      </c>
      <c r="N24" s="218">
        <f t="shared" si="7"/>
        <v>5</v>
      </c>
      <c r="O24" s="124"/>
      <c r="Q24" s="13">
        <f t="shared" si="8"/>
        <v>186</v>
      </c>
      <c r="S24" s="294">
        <v>186</v>
      </c>
    </row>
    <row r="25" spans="1:19" x14ac:dyDescent="0.35">
      <c r="A25" s="25" t="s">
        <v>304</v>
      </c>
      <c r="B25" s="24" t="s">
        <v>120</v>
      </c>
      <c r="C25" s="195">
        <v>32</v>
      </c>
      <c r="D25" s="196">
        <v>33</v>
      </c>
      <c r="E25" s="197">
        <f t="shared" si="2"/>
        <v>103.125</v>
      </c>
      <c r="F25" s="198">
        <f t="shared" si="3"/>
        <v>5</v>
      </c>
      <c r="G25" s="199">
        <v>33</v>
      </c>
      <c r="H25" s="199">
        <v>29</v>
      </c>
      <c r="I25" s="197">
        <f t="shared" si="4"/>
        <v>87.878787878787875</v>
      </c>
      <c r="J25" s="200">
        <f t="shared" si="5"/>
        <v>5</v>
      </c>
      <c r="K25" s="201">
        <v>29</v>
      </c>
      <c r="L25" s="202">
        <v>29</v>
      </c>
      <c r="M25" s="203">
        <f t="shared" si="6"/>
        <v>100</v>
      </c>
      <c r="N25" s="198">
        <f t="shared" si="7"/>
        <v>5</v>
      </c>
      <c r="O25" s="125"/>
      <c r="Q25" s="13">
        <f t="shared" si="8"/>
        <v>32</v>
      </c>
      <c r="S25" s="301">
        <v>32</v>
      </c>
    </row>
    <row r="26" spans="1:19" x14ac:dyDescent="0.35">
      <c r="A26" s="21" t="s">
        <v>305</v>
      </c>
      <c r="B26" s="20" t="s">
        <v>140</v>
      </c>
      <c r="C26" s="46">
        <v>0</v>
      </c>
      <c r="D26" s="70">
        <v>0</v>
      </c>
      <c r="E26" s="10">
        <f t="shared" si="2"/>
        <v>0</v>
      </c>
      <c r="F26" s="80">
        <f t="shared" si="3"/>
        <v>0</v>
      </c>
      <c r="G26" s="74">
        <v>0</v>
      </c>
      <c r="H26" s="74">
        <v>0</v>
      </c>
      <c r="I26" s="10">
        <f t="shared" si="4"/>
        <v>0</v>
      </c>
      <c r="J26" s="67">
        <f t="shared" si="5"/>
        <v>0</v>
      </c>
      <c r="K26" s="84">
        <v>0</v>
      </c>
      <c r="L26" s="75">
        <v>0</v>
      </c>
      <c r="M26" s="76">
        <f t="shared" si="6"/>
        <v>0</v>
      </c>
      <c r="N26" s="80">
        <f t="shared" si="7"/>
        <v>0</v>
      </c>
      <c r="O26" s="126"/>
      <c r="Q26" s="13">
        <f t="shared" si="8"/>
        <v>0</v>
      </c>
      <c r="S26" s="295">
        <v>0</v>
      </c>
    </row>
    <row r="27" spans="1:19" x14ac:dyDescent="0.35">
      <c r="A27" s="21" t="s">
        <v>306</v>
      </c>
      <c r="B27" s="20" t="s">
        <v>128</v>
      </c>
      <c r="C27" s="46">
        <v>0</v>
      </c>
      <c r="D27" s="70">
        <v>0</v>
      </c>
      <c r="E27" s="10">
        <f t="shared" si="2"/>
        <v>0</v>
      </c>
      <c r="F27" s="80">
        <f t="shared" si="3"/>
        <v>0</v>
      </c>
      <c r="G27" s="74">
        <v>0</v>
      </c>
      <c r="H27" s="74">
        <v>0</v>
      </c>
      <c r="I27" s="10">
        <f t="shared" si="4"/>
        <v>0</v>
      </c>
      <c r="J27" s="67">
        <f t="shared" si="5"/>
        <v>0</v>
      </c>
      <c r="K27" s="84">
        <v>0</v>
      </c>
      <c r="L27" s="75">
        <v>0</v>
      </c>
      <c r="M27" s="76">
        <f t="shared" si="6"/>
        <v>0</v>
      </c>
      <c r="N27" s="80">
        <f t="shared" si="7"/>
        <v>0</v>
      </c>
      <c r="O27" s="126"/>
      <c r="Q27" s="13">
        <f t="shared" si="8"/>
        <v>0</v>
      </c>
      <c r="S27" s="299">
        <v>0</v>
      </c>
    </row>
    <row r="28" spans="1:19" ht="21.75" thickBot="1" x14ac:dyDescent="0.4">
      <c r="A28" s="22" t="s">
        <v>307</v>
      </c>
      <c r="B28" s="23" t="s">
        <v>134</v>
      </c>
      <c r="C28" s="170">
        <v>16</v>
      </c>
      <c r="D28" s="150">
        <v>16</v>
      </c>
      <c r="E28" s="151">
        <f t="shared" si="2"/>
        <v>100</v>
      </c>
      <c r="F28" s="152">
        <f t="shared" si="3"/>
        <v>5</v>
      </c>
      <c r="G28" s="153">
        <v>16</v>
      </c>
      <c r="H28" s="153">
        <v>16</v>
      </c>
      <c r="I28" s="151">
        <f t="shared" si="4"/>
        <v>100</v>
      </c>
      <c r="J28" s="154">
        <f t="shared" si="5"/>
        <v>5</v>
      </c>
      <c r="K28" s="155">
        <v>16</v>
      </c>
      <c r="L28" s="156">
        <v>16</v>
      </c>
      <c r="M28" s="157">
        <f t="shared" si="6"/>
        <v>100</v>
      </c>
      <c r="N28" s="152">
        <f t="shared" si="7"/>
        <v>5</v>
      </c>
      <c r="O28" s="127"/>
      <c r="Q28" s="13">
        <f t="shared" si="8"/>
        <v>16</v>
      </c>
      <c r="S28" s="297">
        <v>16</v>
      </c>
    </row>
    <row r="29" spans="1:19" ht="21.75" thickBot="1" x14ac:dyDescent="0.4">
      <c r="A29" s="109" t="s">
        <v>308</v>
      </c>
      <c r="B29" s="110" t="s">
        <v>309</v>
      </c>
      <c r="C29" s="227">
        <v>260</v>
      </c>
      <c r="D29" s="224">
        <v>261</v>
      </c>
      <c r="E29" s="217">
        <f t="shared" si="2"/>
        <v>100.38461538461539</v>
      </c>
      <c r="F29" s="218">
        <f t="shared" si="3"/>
        <v>5</v>
      </c>
      <c r="G29" s="225">
        <v>141</v>
      </c>
      <c r="H29" s="225">
        <v>90</v>
      </c>
      <c r="I29" s="217">
        <f t="shared" si="4"/>
        <v>63.829787234042556</v>
      </c>
      <c r="J29" s="220">
        <f t="shared" si="5"/>
        <v>1.7659574468085113</v>
      </c>
      <c r="K29" s="226">
        <v>90</v>
      </c>
      <c r="L29" s="224">
        <v>90</v>
      </c>
      <c r="M29" s="223">
        <f t="shared" si="6"/>
        <v>100</v>
      </c>
      <c r="N29" s="218">
        <f t="shared" si="7"/>
        <v>5</v>
      </c>
      <c r="O29" s="124"/>
      <c r="Q29" s="13">
        <f t="shared" si="8"/>
        <v>260</v>
      </c>
      <c r="S29" s="294">
        <v>260</v>
      </c>
    </row>
    <row r="30" spans="1:19" x14ac:dyDescent="0.35">
      <c r="A30" s="25" t="s">
        <v>310</v>
      </c>
      <c r="B30" s="24" t="s">
        <v>146</v>
      </c>
      <c r="C30" s="204">
        <v>0</v>
      </c>
      <c r="D30" s="184">
        <v>0</v>
      </c>
      <c r="E30" s="185">
        <f t="shared" si="2"/>
        <v>0</v>
      </c>
      <c r="F30" s="186">
        <f t="shared" si="3"/>
        <v>0</v>
      </c>
      <c r="G30" s="193">
        <v>0</v>
      </c>
      <c r="H30" s="193">
        <v>0</v>
      </c>
      <c r="I30" s="185">
        <f t="shared" si="4"/>
        <v>0</v>
      </c>
      <c r="J30" s="188">
        <f t="shared" si="5"/>
        <v>0</v>
      </c>
      <c r="K30" s="194">
        <v>0</v>
      </c>
      <c r="L30" s="192">
        <v>0</v>
      </c>
      <c r="M30" s="191">
        <f t="shared" si="6"/>
        <v>0</v>
      </c>
      <c r="N30" s="186">
        <f t="shared" si="7"/>
        <v>0</v>
      </c>
      <c r="O30" s="125"/>
      <c r="Q30" s="13">
        <f t="shared" si="8"/>
        <v>0</v>
      </c>
      <c r="S30" s="295">
        <v>0</v>
      </c>
    </row>
    <row r="31" spans="1:19" x14ac:dyDescent="0.35">
      <c r="A31" s="21" t="s">
        <v>311</v>
      </c>
      <c r="B31" s="20" t="s">
        <v>148</v>
      </c>
      <c r="C31" s="82">
        <v>60</v>
      </c>
      <c r="D31" s="70">
        <v>64</v>
      </c>
      <c r="E31" s="10">
        <f t="shared" si="2"/>
        <v>106.66666666666667</v>
      </c>
      <c r="F31" s="80">
        <f t="shared" si="3"/>
        <v>5</v>
      </c>
      <c r="G31" s="74">
        <v>59</v>
      </c>
      <c r="H31" s="74">
        <v>42</v>
      </c>
      <c r="I31" s="10">
        <f t="shared" si="4"/>
        <v>71.186440677966104</v>
      </c>
      <c r="J31" s="67">
        <f t="shared" si="5"/>
        <v>3.2372881355932206</v>
      </c>
      <c r="K31" s="84">
        <v>42</v>
      </c>
      <c r="L31" s="75">
        <v>42</v>
      </c>
      <c r="M31" s="76">
        <f t="shared" si="6"/>
        <v>100</v>
      </c>
      <c r="N31" s="80">
        <f t="shared" si="7"/>
        <v>5</v>
      </c>
      <c r="O31" s="126"/>
      <c r="Q31" s="13">
        <f t="shared" si="8"/>
        <v>60</v>
      </c>
      <c r="S31" s="298">
        <v>60</v>
      </c>
    </row>
    <row r="32" spans="1:19" x14ac:dyDescent="0.35">
      <c r="A32" s="21" t="s">
        <v>312</v>
      </c>
      <c r="B32" s="20" t="s">
        <v>144</v>
      </c>
      <c r="C32" s="134">
        <v>40</v>
      </c>
      <c r="D32" s="135">
        <v>43</v>
      </c>
      <c r="E32" s="136">
        <f t="shared" si="2"/>
        <v>107.5</v>
      </c>
      <c r="F32" s="137">
        <f t="shared" si="3"/>
        <v>5</v>
      </c>
      <c r="G32" s="139">
        <v>43</v>
      </c>
      <c r="H32" s="139">
        <v>38</v>
      </c>
      <c r="I32" s="136">
        <f t="shared" si="4"/>
        <v>88.372093023255815</v>
      </c>
      <c r="J32" s="140">
        <f t="shared" si="5"/>
        <v>5</v>
      </c>
      <c r="K32" s="138">
        <v>38</v>
      </c>
      <c r="L32" s="141">
        <v>38</v>
      </c>
      <c r="M32" s="142">
        <f t="shared" si="6"/>
        <v>100</v>
      </c>
      <c r="N32" s="137">
        <f t="shared" si="7"/>
        <v>5</v>
      </c>
      <c r="O32" s="126"/>
      <c r="Q32" s="13">
        <f t="shared" si="8"/>
        <v>40</v>
      </c>
      <c r="S32" s="295">
        <v>40</v>
      </c>
    </row>
    <row r="33" spans="1:19" ht="21.75" thickBot="1" x14ac:dyDescent="0.4">
      <c r="A33" s="22" t="s">
        <v>313</v>
      </c>
      <c r="B33" s="23" t="s">
        <v>142</v>
      </c>
      <c r="C33" s="170">
        <v>0</v>
      </c>
      <c r="D33" s="150">
        <v>0</v>
      </c>
      <c r="E33" s="151">
        <f t="shared" si="2"/>
        <v>0</v>
      </c>
      <c r="F33" s="152">
        <f t="shared" si="3"/>
        <v>0</v>
      </c>
      <c r="G33" s="153">
        <v>0</v>
      </c>
      <c r="H33" s="153">
        <v>0</v>
      </c>
      <c r="I33" s="151">
        <f t="shared" si="4"/>
        <v>0</v>
      </c>
      <c r="J33" s="154">
        <f t="shared" si="5"/>
        <v>0</v>
      </c>
      <c r="K33" s="155">
        <v>0</v>
      </c>
      <c r="L33" s="156">
        <v>0</v>
      </c>
      <c r="M33" s="157">
        <f t="shared" si="6"/>
        <v>0</v>
      </c>
      <c r="N33" s="152">
        <f t="shared" si="7"/>
        <v>0</v>
      </c>
      <c r="O33" s="127"/>
      <c r="Q33" s="13">
        <f t="shared" si="8"/>
        <v>0</v>
      </c>
      <c r="S33" s="295">
        <v>0</v>
      </c>
    </row>
    <row r="34" spans="1:19" ht="21.75" thickBot="1" x14ac:dyDescent="0.4">
      <c r="A34" s="109" t="s">
        <v>314</v>
      </c>
      <c r="B34" s="110" t="s">
        <v>315</v>
      </c>
      <c r="C34" s="227">
        <v>52</v>
      </c>
      <c r="D34" s="216">
        <v>54</v>
      </c>
      <c r="E34" s="217">
        <f t="shared" si="2"/>
        <v>103.84615384615385</v>
      </c>
      <c r="F34" s="218">
        <f t="shared" si="3"/>
        <v>5</v>
      </c>
      <c r="G34" s="219">
        <v>54</v>
      </c>
      <c r="H34" s="219">
        <v>38</v>
      </c>
      <c r="I34" s="217">
        <f t="shared" si="4"/>
        <v>70.370370370370367</v>
      </c>
      <c r="J34" s="220">
        <f t="shared" si="5"/>
        <v>3.0740740740740735</v>
      </c>
      <c r="K34" s="221">
        <v>38</v>
      </c>
      <c r="L34" s="222">
        <v>38</v>
      </c>
      <c r="M34" s="223">
        <f t="shared" si="6"/>
        <v>100</v>
      </c>
      <c r="N34" s="218">
        <f t="shared" si="7"/>
        <v>5</v>
      </c>
      <c r="O34" s="124"/>
      <c r="Q34" s="13">
        <f t="shared" si="8"/>
        <v>52</v>
      </c>
      <c r="S34" s="294">
        <v>52</v>
      </c>
    </row>
    <row r="35" spans="1:19" x14ac:dyDescent="0.35">
      <c r="A35" s="25" t="s">
        <v>316</v>
      </c>
      <c r="B35" s="24" t="s">
        <v>158</v>
      </c>
      <c r="C35" s="204">
        <v>40</v>
      </c>
      <c r="D35" s="184">
        <v>53</v>
      </c>
      <c r="E35" s="185">
        <f t="shared" si="2"/>
        <v>132.5</v>
      </c>
      <c r="F35" s="186">
        <f t="shared" si="3"/>
        <v>5</v>
      </c>
      <c r="G35" s="187">
        <v>40</v>
      </c>
      <c r="H35" s="187">
        <v>31</v>
      </c>
      <c r="I35" s="185">
        <f t="shared" si="4"/>
        <v>77.5</v>
      </c>
      <c r="J35" s="188">
        <f t="shared" si="5"/>
        <v>4.5</v>
      </c>
      <c r="K35" s="189">
        <v>31</v>
      </c>
      <c r="L35" s="190">
        <v>31</v>
      </c>
      <c r="M35" s="191">
        <f t="shared" si="6"/>
        <v>100</v>
      </c>
      <c r="N35" s="186">
        <f t="shared" si="7"/>
        <v>5</v>
      </c>
      <c r="O35" s="125"/>
      <c r="Q35" s="13">
        <f t="shared" si="8"/>
        <v>40</v>
      </c>
      <c r="S35" s="299">
        <v>40</v>
      </c>
    </row>
    <row r="36" spans="1:19" x14ac:dyDescent="0.35">
      <c r="A36" s="21" t="s">
        <v>317</v>
      </c>
      <c r="B36" s="20" t="s">
        <v>152</v>
      </c>
      <c r="C36" s="82">
        <v>16</v>
      </c>
      <c r="D36" s="70">
        <v>19</v>
      </c>
      <c r="E36" s="10">
        <f t="shared" si="2"/>
        <v>118.75</v>
      </c>
      <c r="F36" s="80">
        <f t="shared" si="3"/>
        <v>5</v>
      </c>
      <c r="G36" s="74">
        <v>15</v>
      </c>
      <c r="H36" s="74">
        <v>13</v>
      </c>
      <c r="I36" s="10">
        <f t="shared" si="4"/>
        <v>86.666666666666671</v>
      </c>
      <c r="J36" s="67">
        <f t="shared" si="5"/>
        <v>5</v>
      </c>
      <c r="K36" s="84">
        <v>13</v>
      </c>
      <c r="L36" s="75">
        <v>13</v>
      </c>
      <c r="M36" s="76">
        <f t="shared" si="6"/>
        <v>100</v>
      </c>
      <c r="N36" s="80">
        <f t="shared" si="7"/>
        <v>5</v>
      </c>
      <c r="O36" s="126"/>
      <c r="Q36" s="13">
        <f t="shared" si="8"/>
        <v>16</v>
      </c>
      <c r="S36" s="300">
        <v>16</v>
      </c>
    </row>
    <row r="37" spans="1:19" ht="21.75" thickBot="1" x14ac:dyDescent="0.4">
      <c r="A37" s="22" t="s">
        <v>318</v>
      </c>
      <c r="B37" s="23" t="s">
        <v>156</v>
      </c>
      <c r="C37" s="158">
        <v>32</v>
      </c>
      <c r="D37" s="159">
        <v>36</v>
      </c>
      <c r="E37" s="160">
        <f t="shared" si="2"/>
        <v>112.5</v>
      </c>
      <c r="F37" s="161">
        <f t="shared" si="3"/>
        <v>5</v>
      </c>
      <c r="G37" s="171">
        <v>36</v>
      </c>
      <c r="H37" s="171">
        <v>27</v>
      </c>
      <c r="I37" s="160">
        <f t="shared" si="4"/>
        <v>75</v>
      </c>
      <c r="J37" s="163">
        <f t="shared" si="5"/>
        <v>4</v>
      </c>
      <c r="K37" s="172">
        <v>27</v>
      </c>
      <c r="L37" s="173">
        <v>27</v>
      </c>
      <c r="M37" s="166">
        <f t="shared" si="6"/>
        <v>100</v>
      </c>
      <c r="N37" s="161">
        <f t="shared" si="7"/>
        <v>5</v>
      </c>
      <c r="O37" s="127"/>
      <c r="Q37" s="13">
        <f t="shared" si="8"/>
        <v>32</v>
      </c>
      <c r="S37" s="299">
        <v>32</v>
      </c>
    </row>
    <row r="38" spans="1:19" ht="21.75" thickBot="1" x14ac:dyDescent="0.4">
      <c r="A38" s="109" t="s">
        <v>319</v>
      </c>
      <c r="B38" s="110" t="s">
        <v>320</v>
      </c>
      <c r="C38" s="227">
        <v>65</v>
      </c>
      <c r="D38" s="224">
        <v>99</v>
      </c>
      <c r="E38" s="217">
        <f t="shared" si="2"/>
        <v>152.30769230769229</v>
      </c>
      <c r="F38" s="218">
        <f t="shared" si="3"/>
        <v>5</v>
      </c>
      <c r="G38" s="225">
        <v>99</v>
      </c>
      <c r="H38" s="225">
        <v>68</v>
      </c>
      <c r="I38" s="217">
        <f t="shared" si="4"/>
        <v>68.686868686868678</v>
      </c>
      <c r="J38" s="220">
        <f t="shared" si="5"/>
        <v>2.7373737373737357</v>
      </c>
      <c r="K38" s="226">
        <v>68</v>
      </c>
      <c r="L38" s="224">
        <v>68</v>
      </c>
      <c r="M38" s="223">
        <f t="shared" si="6"/>
        <v>100</v>
      </c>
      <c r="N38" s="218">
        <f t="shared" si="7"/>
        <v>5</v>
      </c>
      <c r="O38" s="124"/>
      <c r="Q38" s="13">
        <f t="shared" si="8"/>
        <v>65</v>
      </c>
      <c r="S38" s="294">
        <v>65</v>
      </c>
    </row>
    <row r="39" spans="1:19" x14ac:dyDescent="0.35">
      <c r="A39" s="25" t="s">
        <v>321</v>
      </c>
      <c r="B39" s="24" t="s">
        <v>122</v>
      </c>
      <c r="C39" s="183">
        <v>0</v>
      </c>
      <c r="D39" s="184">
        <v>0</v>
      </c>
      <c r="E39" s="185">
        <f t="shared" si="2"/>
        <v>0</v>
      </c>
      <c r="F39" s="186">
        <f t="shared" si="3"/>
        <v>0</v>
      </c>
      <c r="G39" s="193">
        <v>0</v>
      </c>
      <c r="H39" s="193">
        <v>0</v>
      </c>
      <c r="I39" s="185">
        <f t="shared" si="4"/>
        <v>0</v>
      </c>
      <c r="J39" s="188">
        <f t="shared" si="5"/>
        <v>0</v>
      </c>
      <c r="K39" s="194">
        <v>0</v>
      </c>
      <c r="L39" s="192">
        <v>0</v>
      </c>
      <c r="M39" s="191">
        <f t="shared" si="6"/>
        <v>0</v>
      </c>
      <c r="N39" s="186">
        <f t="shared" si="7"/>
        <v>0</v>
      </c>
      <c r="O39" s="125"/>
      <c r="Q39" s="13">
        <f t="shared" si="8"/>
        <v>0</v>
      </c>
      <c r="S39" s="295">
        <v>0</v>
      </c>
    </row>
    <row r="40" spans="1:19" x14ac:dyDescent="0.35">
      <c r="A40" s="21" t="s">
        <v>322</v>
      </c>
      <c r="B40" s="20" t="s">
        <v>166</v>
      </c>
      <c r="C40" s="82">
        <v>50</v>
      </c>
      <c r="D40" s="70">
        <v>52</v>
      </c>
      <c r="E40" s="10">
        <f t="shared" si="2"/>
        <v>104</v>
      </c>
      <c r="F40" s="80">
        <f t="shared" si="3"/>
        <v>5</v>
      </c>
      <c r="G40" s="71">
        <v>52</v>
      </c>
      <c r="H40" s="71">
        <v>41</v>
      </c>
      <c r="I40" s="10">
        <f t="shared" si="4"/>
        <v>78.84615384615384</v>
      </c>
      <c r="J40" s="67">
        <f t="shared" si="5"/>
        <v>4.7692307692307683</v>
      </c>
      <c r="K40" s="86">
        <v>41</v>
      </c>
      <c r="L40" s="72">
        <v>41</v>
      </c>
      <c r="M40" s="76">
        <f t="shared" si="6"/>
        <v>100</v>
      </c>
      <c r="N40" s="80">
        <f t="shared" si="7"/>
        <v>5</v>
      </c>
      <c r="O40" s="126"/>
      <c r="Q40" s="13">
        <f t="shared" si="8"/>
        <v>50</v>
      </c>
      <c r="S40" s="295">
        <v>50</v>
      </c>
    </row>
    <row r="41" spans="1:19" x14ac:dyDescent="0.35">
      <c r="A41" s="21" t="s">
        <v>323</v>
      </c>
      <c r="B41" s="20" t="s">
        <v>172</v>
      </c>
      <c r="C41" s="82">
        <v>20</v>
      </c>
      <c r="D41" s="70">
        <v>22</v>
      </c>
      <c r="E41" s="10">
        <f t="shared" si="2"/>
        <v>110.00000000000001</v>
      </c>
      <c r="F41" s="80">
        <f t="shared" si="3"/>
        <v>5</v>
      </c>
      <c r="G41" s="71">
        <v>22</v>
      </c>
      <c r="H41" s="71">
        <v>16</v>
      </c>
      <c r="I41" s="10">
        <f t="shared" si="4"/>
        <v>72.727272727272734</v>
      </c>
      <c r="J41" s="67">
        <f t="shared" si="5"/>
        <v>3.5454545454545467</v>
      </c>
      <c r="K41" s="86">
        <v>16</v>
      </c>
      <c r="L41" s="72">
        <v>16</v>
      </c>
      <c r="M41" s="76">
        <f t="shared" si="6"/>
        <v>100</v>
      </c>
      <c r="N41" s="80">
        <f t="shared" si="7"/>
        <v>5</v>
      </c>
      <c r="O41" s="126"/>
      <c r="Q41" s="13">
        <f t="shared" si="8"/>
        <v>20</v>
      </c>
      <c r="S41" s="297">
        <v>20</v>
      </c>
    </row>
    <row r="42" spans="1:19" ht="21.75" thickBot="1" x14ac:dyDescent="0.4">
      <c r="A42" s="22" t="s">
        <v>324</v>
      </c>
      <c r="B42" s="23" t="s">
        <v>170</v>
      </c>
      <c r="C42" s="170">
        <v>25</v>
      </c>
      <c r="D42" s="150">
        <v>27</v>
      </c>
      <c r="E42" s="151">
        <f t="shared" si="2"/>
        <v>108</v>
      </c>
      <c r="F42" s="152">
        <f t="shared" si="3"/>
        <v>5</v>
      </c>
      <c r="G42" s="167">
        <v>27</v>
      </c>
      <c r="H42" s="167">
        <v>16</v>
      </c>
      <c r="I42" s="151">
        <f t="shared" si="4"/>
        <v>59.259259259259252</v>
      </c>
      <c r="J42" s="154">
        <f t="shared" si="5"/>
        <v>1</v>
      </c>
      <c r="K42" s="168">
        <v>16</v>
      </c>
      <c r="L42" s="169">
        <v>16</v>
      </c>
      <c r="M42" s="157">
        <f t="shared" si="6"/>
        <v>100</v>
      </c>
      <c r="N42" s="152">
        <f t="shared" si="7"/>
        <v>5</v>
      </c>
      <c r="O42" s="127"/>
      <c r="Q42" s="13">
        <f t="shared" si="8"/>
        <v>25</v>
      </c>
      <c r="S42" s="299">
        <v>25</v>
      </c>
    </row>
    <row r="43" spans="1:19" ht="21.75" thickBot="1" x14ac:dyDescent="0.4">
      <c r="A43" s="109" t="s">
        <v>325</v>
      </c>
      <c r="B43" s="110" t="s">
        <v>326</v>
      </c>
      <c r="C43" s="215">
        <v>70</v>
      </c>
      <c r="D43" s="216">
        <v>116</v>
      </c>
      <c r="E43" s="217">
        <f t="shared" si="2"/>
        <v>165.71428571428572</v>
      </c>
      <c r="F43" s="218">
        <f t="shared" si="3"/>
        <v>5</v>
      </c>
      <c r="G43" s="225">
        <v>46</v>
      </c>
      <c r="H43" s="225">
        <v>35</v>
      </c>
      <c r="I43" s="217">
        <f t="shared" si="4"/>
        <v>76.08695652173914</v>
      </c>
      <c r="J43" s="220">
        <f t="shared" si="5"/>
        <v>4.2173913043478279</v>
      </c>
      <c r="K43" s="226">
        <v>35</v>
      </c>
      <c r="L43" s="224">
        <v>35</v>
      </c>
      <c r="M43" s="223">
        <f t="shared" si="6"/>
        <v>100</v>
      </c>
      <c r="N43" s="218">
        <f t="shared" si="7"/>
        <v>5</v>
      </c>
      <c r="O43" s="124"/>
      <c r="Q43" s="13">
        <f t="shared" si="8"/>
        <v>70</v>
      </c>
      <c r="S43" s="294">
        <v>70</v>
      </c>
    </row>
    <row r="44" spans="1:19" x14ac:dyDescent="0.35">
      <c r="A44" s="25" t="s">
        <v>327</v>
      </c>
      <c r="B44" s="24" t="s">
        <v>186</v>
      </c>
      <c r="C44" s="204">
        <v>39</v>
      </c>
      <c r="D44" s="184">
        <v>86</v>
      </c>
      <c r="E44" s="185">
        <f t="shared" si="2"/>
        <v>220.51282051282053</v>
      </c>
      <c r="F44" s="186">
        <f t="shared" si="3"/>
        <v>5</v>
      </c>
      <c r="G44" s="193">
        <v>86</v>
      </c>
      <c r="H44" s="193">
        <v>70</v>
      </c>
      <c r="I44" s="185">
        <f t="shared" si="4"/>
        <v>81.395348837209298</v>
      </c>
      <c r="J44" s="188">
        <f t="shared" si="5"/>
        <v>5</v>
      </c>
      <c r="K44" s="194">
        <v>70</v>
      </c>
      <c r="L44" s="192">
        <v>70</v>
      </c>
      <c r="M44" s="191">
        <f t="shared" si="6"/>
        <v>100</v>
      </c>
      <c r="N44" s="186">
        <f t="shared" si="7"/>
        <v>5</v>
      </c>
      <c r="O44" s="125"/>
      <c r="Q44" s="13">
        <f t="shared" si="8"/>
        <v>39</v>
      </c>
      <c r="S44" s="297">
        <v>39</v>
      </c>
    </row>
    <row r="45" spans="1:19" ht="21.75" thickBot="1" x14ac:dyDescent="0.4">
      <c r="A45" s="22" t="s">
        <v>328</v>
      </c>
      <c r="B45" s="23" t="s">
        <v>168</v>
      </c>
      <c r="C45" s="170">
        <v>0</v>
      </c>
      <c r="D45" s="150">
        <v>0</v>
      </c>
      <c r="E45" s="151">
        <f t="shared" si="2"/>
        <v>0</v>
      </c>
      <c r="F45" s="152">
        <f t="shared" si="3"/>
        <v>0</v>
      </c>
      <c r="G45" s="167">
        <v>0</v>
      </c>
      <c r="H45" s="167">
        <v>0</v>
      </c>
      <c r="I45" s="151">
        <f t="shared" si="4"/>
        <v>0</v>
      </c>
      <c r="J45" s="154">
        <f t="shared" si="5"/>
        <v>0</v>
      </c>
      <c r="K45" s="168">
        <v>0</v>
      </c>
      <c r="L45" s="169">
        <v>0</v>
      </c>
      <c r="M45" s="157">
        <f t="shared" si="6"/>
        <v>0</v>
      </c>
      <c r="N45" s="152">
        <f t="shared" si="7"/>
        <v>0</v>
      </c>
      <c r="O45" s="127"/>
      <c r="Q45" s="13">
        <f t="shared" si="8"/>
        <v>0</v>
      </c>
      <c r="S45" s="296">
        <v>0</v>
      </c>
    </row>
    <row r="46" spans="1:19" ht="21.75" thickBot="1" x14ac:dyDescent="0.4">
      <c r="A46" s="109" t="s">
        <v>329</v>
      </c>
      <c r="B46" s="110" t="s">
        <v>330</v>
      </c>
      <c r="C46" s="206">
        <v>100</v>
      </c>
      <c r="D46" s="207">
        <v>152</v>
      </c>
      <c r="E46" s="208">
        <f t="shared" si="2"/>
        <v>152</v>
      </c>
      <c r="F46" s="209">
        <f t="shared" si="3"/>
        <v>5</v>
      </c>
      <c r="G46" s="210">
        <v>67</v>
      </c>
      <c r="H46" s="210">
        <v>39</v>
      </c>
      <c r="I46" s="208">
        <f t="shared" si="4"/>
        <v>58.208955223880601</v>
      </c>
      <c r="J46" s="211">
        <f t="shared" si="5"/>
        <v>1</v>
      </c>
      <c r="K46" s="212">
        <v>39</v>
      </c>
      <c r="L46" s="213">
        <v>39</v>
      </c>
      <c r="M46" s="214">
        <f t="shared" si="6"/>
        <v>100</v>
      </c>
      <c r="N46" s="209">
        <f t="shared" si="7"/>
        <v>5</v>
      </c>
      <c r="O46" s="124"/>
      <c r="Q46" s="13">
        <f t="shared" si="8"/>
        <v>100</v>
      </c>
      <c r="S46" s="294">
        <v>100</v>
      </c>
    </row>
    <row r="47" spans="1:19" x14ac:dyDescent="0.35">
      <c r="A47" s="25" t="s">
        <v>331</v>
      </c>
      <c r="B47" s="24" t="s">
        <v>191</v>
      </c>
      <c r="C47" s="183">
        <v>20</v>
      </c>
      <c r="D47" s="192">
        <v>21</v>
      </c>
      <c r="E47" s="185">
        <f t="shared" si="2"/>
        <v>105</v>
      </c>
      <c r="F47" s="186">
        <f t="shared" si="3"/>
        <v>5</v>
      </c>
      <c r="G47" s="193">
        <v>21</v>
      </c>
      <c r="H47" s="193">
        <v>11</v>
      </c>
      <c r="I47" s="185">
        <f t="shared" si="4"/>
        <v>52.380952380952387</v>
      </c>
      <c r="J47" s="188">
        <f t="shared" si="5"/>
        <v>1</v>
      </c>
      <c r="K47" s="194">
        <v>11</v>
      </c>
      <c r="L47" s="192">
        <v>11</v>
      </c>
      <c r="M47" s="191">
        <f t="shared" si="6"/>
        <v>100</v>
      </c>
      <c r="N47" s="186">
        <f t="shared" si="7"/>
        <v>5</v>
      </c>
      <c r="O47" s="125"/>
      <c r="Q47" s="13">
        <f t="shared" si="8"/>
        <v>20</v>
      </c>
      <c r="S47" s="299">
        <v>20</v>
      </c>
    </row>
    <row r="48" spans="1:19" ht="21.75" thickBot="1" x14ac:dyDescent="0.4">
      <c r="A48" s="22" t="s">
        <v>332</v>
      </c>
      <c r="B48" s="23" t="s">
        <v>199</v>
      </c>
      <c r="C48" s="149">
        <v>20</v>
      </c>
      <c r="D48" s="169">
        <v>24</v>
      </c>
      <c r="E48" s="151">
        <f t="shared" si="2"/>
        <v>120</v>
      </c>
      <c r="F48" s="152">
        <f t="shared" si="3"/>
        <v>5</v>
      </c>
      <c r="G48" s="167">
        <v>24</v>
      </c>
      <c r="H48" s="167">
        <v>21</v>
      </c>
      <c r="I48" s="151">
        <f t="shared" si="4"/>
        <v>87.5</v>
      </c>
      <c r="J48" s="154">
        <f t="shared" si="5"/>
        <v>5</v>
      </c>
      <c r="K48" s="168">
        <v>21</v>
      </c>
      <c r="L48" s="169">
        <v>21</v>
      </c>
      <c r="M48" s="157">
        <f t="shared" si="6"/>
        <v>100</v>
      </c>
      <c r="N48" s="152">
        <f t="shared" si="7"/>
        <v>5</v>
      </c>
      <c r="O48" s="127"/>
      <c r="Q48" s="13">
        <f t="shared" si="8"/>
        <v>20</v>
      </c>
      <c r="S48" s="297">
        <v>20</v>
      </c>
    </row>
    <row r="49" spans="1:19" ht="21.75" thickBot="1" x14ac:dyDescent="0.4">
      <c r="A49" s="109" t="s">
        <v>333</v>
      </c>
      <c r="B49" s="110" t="s">
        <v>334</v>
      </c>
      <c r="C49" s="215">
        <v>160</v>
      </c>
      <c r="D49" s="216">
        <v>160</v>
      </c>
      <c r="E49" s="217">
        <f t="shared" si="2"/>
        <v>100</v>
      </c>
      <c r="F49" s="218">
        <f t="shared" si="3"/>
        <v>5</v>
      </c>
      <c r="G49" s="225">
        <v>160</v>
      </c>
      <c r="H49" s="225">
        <v>109</v>
      </c>
      <c r="I49" s="217">
        <f t="shared" si="4"/>
        <v>68.125</v>
      </c>
      <c r="J49" s="220">
        <f t="shared" si="5"/>
        <v>2.625</v>
      </c>
      <c r="K49" s="226">
        <v>109</v>
      </c>
      <c r="L49" s="224">
        <v>109</v>
      </c>
      <c r="M49" s="223">
        <f t="shared" si="6"/>
        <v>100</v>
      </c>
      <c r="N49" s="218">
        <f t="shared" si="7"/>
        <v>5</v>
      </c>
      <c r="O49" s="124"/>
      <c r="Q49" s="13">
        <f t="shared" si="8"/>
        <v>160</v>
      </c>
      <c r="S49" s="294">
        <v>160</v>
      </c>
    </row>
    <row r="50" spans="1:19" ht="21.75" thickBot="1" x14ac:dyDescent="0.4">
      <c r="A50" s="113" t="s">
        <v>335</v>
      </c>
      <c r="B50" s="112" t="s">
        <v>212</v>
      </c>
      <c r="C50" s="174">
        <v>25</v>
      </c>
      <c r="D50" s="175">
        <v>37</v>
      </c>
      <c r="E50" s="176">
        <f t="shared" si="2"/>
        <v>148</v>
      </c>
      <c r="F50" s="177">
        <f t="shared" si="3"/>
        <v>5</v>
      </c>
      <c r="G50" s="178">
        <v>37</v>
      </c>
      <c r="H50" s="178">
        <v>32</v>
      </c>
      <c r="I50" s="176">
        <f t="shared" si="4"/>
        <v>86.486486486486484</v>
      </c>
      <c r="J50" s="179">
        <f t="shared" si="5"/>
        <v>5</v>
      </c>
      <c r="K50" s="180">
        <v>32</v>
      </c>
      <c r="L50" s="181">
        <v>32</v>
      </c>
      <c r="M50" s="182">
        <f t="shared" si="6"/>
        <v>100</v>
      </c>
      <c r="N50" s="177">
        <f t="shared" si="7"/>
        <v>5</v>
      </c>
      <c r="O50" s="129"/>
      <c r="Q50" s="13">
        <f t="shared" si="8"/>
        <v>25</v>
      </c>
      <c r="S50" s="302">
        <v>25</v>
      </c>
    </row>
    <row r="51" spans="1:19" ht="21.75" thickBot="1" x14ac:dyDescent="0.4">
      <c r="A51" s="109" t="s">
        <v>336</v>
      </c>
      <c r="B51" s="110" t="s">
        <v>337</v>
      </c>
      <c r="C51" s="215">
        <v>40</v>
      </c>
      <c r="D51" s="216">
        <v>40</v>
      </c>
      <c r="E51" s="217">
        <f t="shared" si="2"/>
        <v>100</v>
      </c>
      <c r="F51" s="218">
        <f t="shared" si="3"/>
        <v>5</v>
      </c>
      <c r="G51" s="225">
        <v>40</v>
      </c>
      <c r="H51" s="225">
        <v>36</v>
      </c>
      <c r="I51" s="217">
        <f t="shared" si="4"/>
        <v>90</v>
      </c>
      <c r="J51" s="220">
        <f t="shared" si="5"/>
        <v>5</v>
      </c>
      <c r="K51" s="226">
        <v>36</v>
      </c>
      <c r="L51" s="224">
        <v>36</v>
      </c>
      <c r="M51" s="223">
        <f t="shared" si="6"/>
        <v>100</v>
      </c>
      <c r="N51" s="218">
        <f t="shared" si="7"/>
        <v>5</v>
      </c>
      <c r="O51" s="124"/>
      <c r="Q51" s="13">
        <f t="shared" si="8"/>
        <v>40</v>
      </c>
      <c r="S51" s="295">
        <v>40</v>
      </c>
    </row>
    <row r="52" spans="1:19" ht="21.75" thickBot="1" x14ac:dyDescent="0.4">
      <c r="A52" s="109" t="s">
        <v>338</v>
      </c>
      <c r="B52" s="110" t="s">
        <v>339</v>
      </c>
      <c r="C52" s="215">
        <v>20</v>
      </c>
      <c r="D52" s="216">
        <v>22</v>
      </c>
      <c r="E52" s="217">
        <f t="shared" si="2"/>
        <v>110.00000000000001</v>
      </c>
      <c r="F52" s="218">
        <f t="shared" si="3"/>
        <v>5</v>
      </c>
      <c r="G52" s="219">
        <v>22</v>
      </c>
      <c r="H52" s="219">
        <v>21</v>
      </c>
      <c r="I52" s="217">
        <f t="shared" si="4"/>
        <v>95.454545454545453</v>
      </c>
      <c r="J52" s="220">
        <f t="shared" si="5"/>
        <v>5</v>
      </c>
      <c r="K52" s="221">
        <v>21</v>
      </c>
      <c r="L52" s="222">
        <v>21</v>
      </c>
      <c r="M52" s="223">
        <f t="shared" si="6"/>
        <v>100</v>
      </c>
      <c r="N52" s="218">
        <f t="shared" si="7"/>
        <v>5</v>
      </c>
      <c r="O52" s="124"/>
      <c r="Q52" s="13">
        <f t="shared" si="8"/>
        <v>20</v>
      </c>
      <c r="S52" s="298">
        <v>20</v>
      </c>
    </row>
    <row r="53" spans="1:19" x14ac:dyDescent="0.35">
      <c r="A53" s="25" t="s">
        <v>340</v>
      </c>
      <c r="B53" s="24" t="s">
        <v>64</v>
      </c>
      <c r="C53" s="195">
        <v>40</v>
      </c>
      <c r="D53" s="196">
        <v>42</v>
      </c>
      <c r="E53" s="197">
        <f t="shared" si="2"/>
        <v>105</v>
      </c>
      <c r="F53" s="198">
        <f t="shared" si="3"/>
        <v>5</v>
      </c>
      <c r="G53" s="199">
        <v>42</v>
      </c>
      <c r="H53" s="199">
        <v>42</v>
      </c>
      <c r="I53" s="197">
        <f t="shared" si="4"/>
        <v>100</v>
      </c>
      <c r="J53" s="200">
        <f t="shared" si="5"/>
        <v>5</v>
      </c>
      <c r="K53" s="201">
        <v>42</v>
      </c>
      <c r="L53" s="202">
        <v>42</v>
      </c>
      <c r="M53" s="203">
        <f t="shared" si="6"/>
        <v>100</v>
      </c>
      <c r="N53" s="198">
        <f t="shared" si="7"/>
        <v>5</v>
      </c>
      <c r="O53" s="125"/>
      <c r="Q53" s="13">
        <f t="shared" si="8"/>
        <v>40</v>
      </c>
      <c r="S53" s="295">
        <v>40</v>
      </c>
    </row>
    <row r="54" spans="1:19" ht="21.75" thickBot="1" x14ac:dyDescent="0.4">
      <c r="A54" s="22" t="s">
        <v>341</v>
      </c>
      <c r="B54" s="23" t="s">
        <v>112</v>
      </c>
      <c r="C54" s="149">
        <v>40</v>
      </c>
      <c r="D54" s="150">
        <v>40</v>
      </c>
      <c r="E54" s="151">
        <f t="shared" si="2"/>
        <v>100</v>
      </c>
      <c r="F54" s="152">
        <f t="shared" si="3"/>
        <v>5</v>
      </c>
      <c r="G54" s="153">
        <v>40</v>
      </c>
      <c r="H54" s="153">
        <v>28</v>
      </c>
      <c r="I54" s="151">
        <f t="shared" si="4"/>
        <v>70</v>
      </c>
      <c r="J54" s="154">
        <f t="shared" si="5"/>
        <v>3</v>
      </c>
      <c r="K54" s="155">
        <v>28</v>
      </c>
      <c r="L54" s="156">
        <v>28</v>
      </c>
      <c r="M54" s="157">
        <f t="shared" si="6"/>
        <v>100</v>
      </c>
      <c r="N54" s="152">
        <f t="shared" si="7"/>
        <v>5</v>
      </c>
      <c r="O54" s="127"/>
      <c r="Q54" s="13">
        <f t="shared" si="8"/>
        <v>40</v>
      </c>
      <c r="S54" s="299">
        <v>40</v>
      </c>
    </row>
    <row r="55" spans="1:19" ht="21.75" thickBot="1" x14ac:dyDescent="0.4">
      <c r="A55" s="109" t="s">
        <v>342</v>
      </c>
      <c r="B55" s="110" t="s">
        <v>343</v>
      </c>
      <c r="C55" s="215">
        <v>0</v>
      </c>
      <c r="D55" s="216">
        <v>0</v>
      </c>
      <c r="E55" s="217">
        <f t="shared" si="2"/>
        <v>0</v>
      </c>
      <c r="F55" s="218">
        <f t="shared" si="3"/>
        <v>0</v>
      </c>
      <c r="G55" s="219">
        <v>0</v>
      </c>
      <c r="H55" s="219">
        <v>0</v>
      </c>
      <c r="I55" s="217">
        <f t="shared" si="4"/>
        <v>0</v>
      </c>
      <c r="J55" s="220">
        <f t="shared" si="5"/>
        <v>0</v>
      </c>
      <c r="K55" s="221">
        <v>0</v>
      </c>
      <c r="L55" s="222">
        <v>0</v>
      </c>
      <c r="M55" s="223">
        <f t="shared" si="6"/>
        <v>0</v>
      </c>
      <c r="N55" s="218">
        <f t="shared" si="7"/>
        <v>0</v>
      </c>
      <c r="O55" s="124"/>
      <c r="Q55" s="13">
        <f t="shared" si="8"/>
        <v>0</v>
      </c>
      <c r="S55" s="295">
        <v>0</v>
      </c>
    </row>
    <row r="56" spans="1:19" x14ac:dyDescent="0.35">
      <c r="A56" s="25" t="s">
        <v>344</v>
      </c>
      <c r="B56" s="24" t="s">
        <v>78</v>
      </c>
      <c r="C56" s="204">
        <v>35</v>
      </c>
      <c r="D56" s="184">
        <v>35</v>
      </c>
      <c r="E56" s="185">
        <f t="shared" si="2"/>
        <v>100</v>
      </c>
      <c r="F56" s="186">
        <f t="shared" si="3"/>
        <v>5</v>
      </c>
      <c r="G56" s="187">
        <v>20</v>
      </c>
      <c r="H56" s="187">
        <v>0</v>
      </c>
      <c r="I56" s="185">
        <f t="shared" si="4"/>
        <v>0</v>
      </c>
      <c r="J56" s="188">
        <f t="shared" si="5"/>
        <v>1</v>
      </c>
      <c r="K56" s="189">
        <v>0</v>
      </c>
      <c r="L56" s="190">
        <v>0</v>
      </c>
      <c r="M56" s="191">
        <f t="shared" si="6"/>
        <v>0</v>
      </c>
      <c r="N56" s="186">
        <f t="shared" si="7"/>
        <v>1</v>
      </c>
      <c r="O56" s="125"/>
      <c r="Q56" s="13">
        <f t="shared" si="8"/>
        <v>35</v>
      </c>
      <c r="S56" s="298">
        <v>35</v>
      </c>
    </row>
    <row r="57" spans="1:19" x14ac:dyDescent="0.35">
      <c r="A57" s="21" t="s">
        <v>345</v>
      </c>
      <c r="B57" s="20" t="s">
        <v>72</v>
      </c>
      <c r="C57" s="82">
        <v>30</v>
      </c>
      <c r="D57" s="70">
        <v>32</v>
      </c>
      <c r="E57" s="10">
        <f t="shared" si="2"/>
        <v>106.66666666666667</v>
      </c>
      <c r="F57" s="80">
        <f t="shared" si="3"/>
        <v>5</v>
      </c>
      <c r="G57" s="74">
        <v>32</v>
      </c>
      <c r="H57" s="74">
        <v>26</v>
      </c>
      <c r="I57" s="10">
        <f t="shared" si="4"/>
        <v>81.25</v>
      </c>
      <c r="J57" s="67">
        <f t="shared" si="5"/>
        <v>5</v>
      </c>
      <c r="K57" s="84">
        <v>26</v>
      </c>
      <c r="L57" s="75">
        <v>26</v>
      </c>
      <c r="M57" s="76">
        <f t="shared" si="6"/>
        <v>100</v>
      </c>
      <c r="N57" s="80">
        <f t="shared" si="7"/>
        <v>5</v>
      </c>
      <c r="O57" s="126"/>
      <c r="Q57" s="13">
        <f t="shared" si="8"/>
        <v>30</v>
      </c>
      <c r="S57" s="295">
        <v>30</v>
      </c>
    </row>
    <row r="58" spans="1:19" ht="21.75" thickBot="1" x14ac:dyDescent="0.4">
      <c r="A58" s="22" t="s">
        <v>346</v>
      </c>
      <c r="B58" s="23" t="s">
        <v>70</v>
      </c>
      <c r="C58" s="170">
        <v>15</v>
      </c>
      <c r="D58" s="150">
        <v>15</v>
      </c>
      <c r="E58" s="151">
        <f t="shared" si="2"/>
        <v>100</v>
      </c>
      <c r="F58" s="152">
        <f t="shared" si="3"/>
        <v>5</v>
      </c>
      <c r="G58" s="153">
        <v>15</v>
      </c>
      <c r="H58" s="153">
        <v>13</v>
      </c>
      <c r="I58" s="151">
        <f t="shared" si="4"/>
        <v>86.666666666666671</v>
      </c>
      <c r="J58" s="154">
        <f t="shared" si="5"/>
        <v>5</v>
      </c>
      <c r="K58" s="155">
        <v>13</v>
      </c>
      <c r="L58" s="156">
        <v>13</v>
      </c>
      <c r="M58" s="157">
        <f t="shared" si="6"/>
        <v>100</v>
      </c>
      <c r="N58" s="152">
        <f t="shared" si="7"/>
        <v>5</v>
      </c>
      <c r="O58" s="127"/>
      <c r="Q58" s="13">
        <f t="shared" si="8"/>
        <v>15</v>
      </c>
      <c r="S58" s="300">
        <v>15</v>
      </c>
    </row>
    <row r="59" spans="1:19" ht="21.75" thickBot="1" x14ac:dyDescent="0.4">
      <c r="A59" s="109" t="s">
        <v>347</v>
      </c>
      <c r="B59" s="110" t="s">
        <v>348</v>
      </c>
      <c r="C59" s="206">
        <v>16</v>
      </c>
      <c r="D59" s="207">
        <v>17</v>
      </c>
      <c r="E59" s="208">
        <f t="shared" si="2"/>
        <v>106.25</v>
      </c>
      <c r="F59" s="209">
        <f t="shared" si="3"/>
        <v>5</v>
      </c>
      <c r="G59" s="210">
        <v>17</v>
      </c>
      <c r="H59" s="210">
        <v>6</v>
      </c>
      <c r="I59" s="208">
        <f t="shared" si="4"/>
        <v>35.294117647058826</v>
      </c>
      <c r="J59" s="211">
        <f t="shared" si="5"/>
        <v>1</v>
      </c>
      <c r="K59" s="212">
        <v>6</v>
      </c>
      <c r="L59" s="213">
        <v>6</v>
      </c>
      <c r="M59" s="214">
        <f t="shared" si="6"/>
        <v>100</v>
      </c>
      <c r="N59" s="209">
        <f t="shared" si="7"/>
        <v>5</v>
      </c>
      <c r="O59" s="124"/>
      <c r="Q59" s="13">
        <f t="shared" si="8"/>
        <v>16</v>
      </c>
      <c r="S59" s="296">
        <v>16</v>
      </c>
    </row>
    <row r="60" spans="1:19" x14ac:dyDescent="0.35">
      <c r="A60" s="25" t="s">
        <v>349</v>
      </c>
      <c r="B60" s="24" t="s">
        <v>104</v>
      </c>
      <c r="C60" s="204">
        <v>0</v>
      </c>
      <c r="D60" s="184">
        <v>0</v>
      </c>
      <c r="E60" s="185">
        <f t="shared" si="2"/>
        <v>0</v>
      </c>
      <c r="F60" s="186">
        <f t="shared" si="3"/>
        <v>0</v>
      </c>
      <c r="G60" s="187">
        <v>0</v>
      </c>
      <c r="H60" s="187">
        <v>0</v>
      </c>
      <c r="I60" s="185">
        <f t="shared" si="4"/>
        <v>0</v>
      </c>
      <c r="J60" s="188">
        <f t="shared" si="5"/>
        <v>0</v>
      </c>
      <c r="K60" s="189">
        <v>0</v>
      </c>
      <c r="L60" s="190">
        <v>0</v>
      </c>
      <c r="M60" s="191">
        <f t="shared" si="6"/>
        <v>0</v>
      </c>
      <c r="N60" s="186">
        <f t="shared" si="7"/>
        <v>0</v>
      </c>
      <c r="O60" s="125"/>
      <c r="Q60" s="13">
        <f t="shared" si="8"/>
        <v>0</v>
      </c>
      <c r="S60" s="299">
        <v>0</v>
      </c>
    </row>
    <row r="61" spans="1:19" ht="21.75" thickBot="1" x14ac:dyDescent="0.4">
      <c r="A61" s="22" t="s">
        <v>350</v>
      </c>
      <c r="B61" s="23" t="s">
        <v>106</v>
      </c>
      <c r="C61" s="149">
        <v>16</v>
      </c>
      <c r="D61" s="150">
        <v>18</v>
      </c>
      <c r="E61" s="151">
        <f t="shared" si="2"/>
        <v>112.5</v>
      </c>
      <c r="F61" s="152">
        <f t="shared" si="3"/>
        <v>5</v>
      </c>
      <c r="G61" s="153">
        <v>18</v>
      </c>
      <c r="H61" s="153">
        <v>7</v>
      </c>
      <c r="I61" s="151">
        <f t="shared" si="4"/>
        <v>38.888888888888893</v>
      </c>
      <c r="J61" s="154">
        <f t="shared" si="5"/>
        <v>1</v>
      </c>
      <c r="K61" s="155">
        <v>7</v>
      </c>
      <c r="L61" s="156">
        <v>7</v>
      </c>
      <c r="M61" s="157">
        <f t="shared" si="6"/>
        <v>100</v>
      </c>
      <c r="N61" s="152">
        <f t="shared" si="7"/>
        <v>5</v>
      </c>
      <c r="O61" s="127"/>
      <c r="Q61" s="13">
        <f t="shared" si="8"/>
        <v>16</v>
      </c>
      <c r="S61" s="297">
        <v>16</v>
      </c>
    </row>
    <row r="62" spans="1:19" ht="21.75" thickBot="1" x14ac:dyDescent="0.4">
      <c r="A62" s="109" t="s">
        <v>351</v>
      </c>
      <c r="B62" s="110" t="s">
        <v>352</v>
      </c>
      <c r="C62" s="215">
        <v>20</v>
      </c>
      <c r="D62" s="216">
        <v>20</v>
      </c>
      <c r="E62" s="217">
        <f t="shared" si="2"/>
        <v>100</v>
      </c>
      <c r="F62" s="218">
        <f t="shared" si="3"/>
        <v>5</v>
      </c>
      <c r="G62" s="219">
        <v>20</v>
      </c>
      <c r="H62" s="219">
        <v>18</v>
      </c>
      <c r="I62" s="217">
        <f t="shared" si="4"/>
        <v>90</v>
      </c>
      <c r="J62" s="220">
        <f t="shared" si="5"/>
        <v>5</v>
      </c>
      <c r="K62" s="221">
        <v>18</v>
      </c>
      <c r="L62" s="222">
        <v>18</v>
      </c>
      <c r="M62" s="223">
        <f t="shared" si="6"/>
        <v>100</v>
      </c>
      <c r="N62" s="218">
        <f t="shared" si="7"/>
        <v>5</v>
      </c>
      <c r="O62" s="124"/>
      <c r="Q62" s="13">
        <f t="shared" si="8"/>
        <v>20</v>
      </c>
      <c r="S62" s="295">
        <v>20</v>
      </c>
    </row>
    <row r="63" spans="1:19" x14ac:dyDescent="0.35">
      <c r="A63" s="25" t="s">
        <v>353</v>
      </c>
      <c r="B63" s="24" t="s">
        <v>82</v>
      </c>
      <c r="C63" s="204">
        <v>30</v>
      </c>
      <c r="D63" s="184">
        <v>31</v>
      </c>
      <c r="E63" s="185">
        <f t="shared" si="2"/>
        <v>103.33333333333334</v>
      </c>
      <c r="F63" s="186">
        <f t="shared" si="3"/>
        <v>5</v>
      </c>
      <c r="G63" s="187">
        <v>31</v>
      </c>
      <c r="H63" s="187">
        <v>8</v>
      </c>
      <c r="I63" s="185">
        <f t="shared" si="4"/>
        <v>25.806451612903224</v>
      </c>
      <c r="J63" s="188">
        <f t="shared" si="5"/>
        <v>1</v>
      </c>
      <c r="K63" s="189">
        <v>8</v>
      </c>
      <c r="L63" s="190">
        <v>8</v>
      </c>
      <c r="M63" s="191">
        <f t="shared" si="6"/>
        <v>100</v>
      </c>
      <c r="N63" s="186">
        <f t="shared" si="7"/>
        <v>5</v>
      </c>
      <c r="O63" s="125"/>
      <c r="Q63" s="13">
        <f t="shared" si="8"/>
        <v>30</v>
      </c>
      <c r="S63" s="300">
        <v>30</v>
      </c>
    </row>
    <row r="64" spans="1:19" ht="21.75" thickBot="1" x14ac:dyDescent="0.4">
      <c r="A64" s="22" t="s">
        <v>354</v>
      </c>
      <c r="B64" s="23" t="s">
        <v>86</v>
      </c>
      <c r="C64" s="170">
        <v>20</v>
      </c>
      <c r="D64" s="150">
        <v>20</v>
      </c>
      <c r="E64" s="151">
        <f t="shared" si="2"/>
        <v>100</v>
      </c>
      <c r="F64" s="152">
        <f t="shared" si="3"/>
        <v>5</v>
      </c>
      <c r="G64" s="153">
        <v>20</v>
      </c>
      <c r="H64" s="153">
        <v>15</v>
      </c>
      <c r="I64" s="151">
        <f t="shared" si="4"/>
        <v>75</v>
      </c>
      <c r="J64" s="154">
        <f t="shared" si="5"/>
        <v>4</v>
      </c>
      <c r="K64" s="155">
        <v>15</v>
      </c>
      <c r="L64" s="156">
        <v>15</v>
      </c>
      <c r="M64" s="157">
        <f t="shared" si="6"/>
        <v>100</v>
      </c>
      <c r="N64" s="152">
        <f t="shared" si="7"/>
        <v>5</v>
      </c>
      <c r="O64" s="127"/>
      <c r="Q64" s="13">
        <f t="shared" si="8"/>
        <v>20</v>
      </c>
      <c r="S64" s="295">
        <v>20</v>
      </c>
    </row>
    <row r="65" spans="1:19" ht="21.75" thickBot="1" x14ac:dyDescent="0.4">
      <c r="A65" s="109" t="s">
        <v>355</v>
      </c>
      <c r="B65" s="110" t="s">
        <v>356</v>
      </c>
      <c r="C65" s="206">
        <v>0</v>
      </c>
      <c r="D65" s="207">
        <v>0</v>
      </c>
      <c r="E65" s="208">
        <f t="shared" si="2"/>
        <v>0</v>
      </c>
      <c r="F65" s="209">
        <f t="shared" si="3"/>
        <v>0</v>
      </c>
      <c r="G65" s="210">
        <v>0</v>
      </c>
      <c r="H65" s="210">
        <v>0</v>
      </c>
      <c r="I65" s="208">
        <f t="shared" si="4"/>
        <v>0</v>
      </c>
      <c r="J65" s="211">
        <f t="shared" si="5"/>
        <v>0</v>
      </c>
      <c r="K65" s="212">
        <v>0</v>
      </c>
      <c r="L65" s="213">
        <v>0</v>
      </c>
      <c r="M65" s="214">
        <f t="shared" si="6"/>
        <v>0</v>
      </c>
      <c r="N65" s="209">
        <f t="shared" si="7"/>
        <v>0</v>
      </c>
      <c r="O65" s="124"/>
      <c r="Q65" s="13">
        <f t="shared" si="8"/>
        <v>0</v>
      </c>
      <c r="S65" s="295">
        <v>0</v>
      </c>
    </row>
    <row r="66" spans="1:19" x14ac:dyDescent="0.35">
      <c r="A66" s="25" t="s">
        <v>357</v>
      </c>
      <c r="B66" s="24" t="s">
        <v>126</v>
      </c>
      <c r="C66" s="183">
        <v>30</v>
      </c>
      <c r="D66" s="192">
        <v>39</v>
      </c>
      <c r="E66" s="185">
        <f t="shared" si="2"/>
        <v>130</v>
      </c>
      <c r="F66" s="186">
        <f t="shared" si="3"/>
        <v>5</v>
      </c>
      <c r="G66" s="193">
        <v>39</v>
      </c>
      <c r="H66" s="193">
        <v>26</v>
      </c>
      <c r="I66" s="185">
        <f t="shared" si="4"/>
        <v>66.666666666666657</v>
      </c>
      <c r="J66" s="188">
        <f t="shared" si="5"/>
        <v>2.3333333333333313</v>
      </c>
      <c r="K66" s="194">
        <v>26</v>
      </c>
      <c r="L66" s="192">
        <v>26</v>
      </c>
      <c r="M66" s="191">
        <f t="shared" si="6"/>
        <v>100</v>
      </c>
      <c r="N66" s="186">
        <f t="shared" si="7"/>
        <v>5</v>
      </c>
      <c r="O66" s="125"/>
      <c r="Q66" s="13">
        <f t="shared" si="8"/>
        <v>30</v>
      </c>
      <c r="S66" s="299">
        <v>30</v>
      </c>
    </row>
    <row r="67" spans="1:19" x14ac:dyDescent="0.35">
      <c r="A67" s="21" t="s">
        <v>358</v>
      </c>
      <c r="B67" s="20" t="s">
        <v>132</v>
      </c>
      <c r="C67" s="46">
        <v>0</v>
      </c>
      <c r="D67" s="72">
        <v>0</v>
      </c>
      <c r="E67" s="10">
        <f t="shared" si="2"/>
        <v>0</v>
      </c>
      <c r="F67" s="80">
        <f t="shared" si="3"/>
        <v>0</v>
      </c>
      <c r="G67" s="71">
        <v>0</v>
      </c>
      <c r="H67" s="71">
        <v>0</v>
      </c>
      <c r="I67" s="10">
        <f t="shared" si="4"/>
        <v>0</v>
      </c>
      <c r="J67" s="67">
        <f t="shared" si="5"/>
        <v>0</v>
      </c>
      <c r="K67" s="86">
        <v>0</v>
      </c>
      <c r="L67" s="72">
        <v>0</v>
      </c>
      <c r="M67" s="76">
        <f t="shared" si="6"/>
        <v>0</v>
      </c>
      <c r="N67" s="80">
        <f t="shared" si="7"/>
        <v>0</v>
      </c>
      <c r="O67" s="126"/>
      <c r="Q67" s="13">
        <f t="shared" si="8"/>
        <v>0</v>
      </c>
      <c r="S67" s="299">
        <v>0</v>
      </c>
    </row>
    <row r="68" spans="1:19" x14ac:dyDescent="0.35">
      <c r="A68" s="21" t="s">
        <v>359</v>
      </c>
      <c r="B68" s="20" t="s">
        <v>124</v>
      </c>
      <c r="C68" s="82">
        <v>16</v>
      </c>
      <c r="D68" s="70">
        <v>17</v>
      </c>
      <c r="E68" s="10">
        <f t="shared" si="2"/>
        <v>106.25</v>
      </c>
      <c r="F68" s="80">
        <f t="shared" si="3"/>
        <v>5</v>
      </c>
      <c r="G68" s="74">
        <v>17</v>
      </c>
      <c r="H68" s="74">
        <v>14</v>
      </c>
      <c r="I68" s="10">
        <f t="shared" si="4"/>
        <v>82.35294117647058</v>
      </c>
      <c r="J68" s="67">
        <f t="shared" si="5"/>
        <v>5</v>
      </c>
      <c r="K68" s="84">
        <v>14</v>
      </c>
      <c r="L68" s="75">
        <v>14</v>
      </c>
      <c r="M68" s="76">
        <f t="shared" si="6"/>
        <v>100</v>
      </c>
      <c r="N68" s="80">
        <f t="shared" si="7"/>
        <v>5</v>
      </c>
      <c r="O68" s="126"/>
      <c r="Q68" s="13">
        <f t="shared" si="8"/>
        <v>16</v>
      </c>
      <c r="S68" s="299">
        <v>16</v>
      </c>
    </row>
    <row r="69" spans="1:19" ht="21.75" thickBot="1" x14ac:dyDescent="0.4">
      <c r="A69" s="22" t="s">
        <v>360</v>
      </c>
      <c r="B69" s="23" t="s">
        <v>138</v>
      </c>
      <c r="C69" s="170">
        <v>0</v>
      </c>
      <c r="D69" s="150">
        <v>0</v>
      </c>
      <c r="E69" s="151">
        <f t="shared" si="2"/>
        <v>0</v>
      </c>
      <c r="F69" s="152">
        <f t="shared" si="3"/>
        <v>0</v>
      </c>
      <c r="G69" s="153">
        <v>0</v>
      </c>
      <c r="H69" s="153">
        <v>0</v>
      </c>
      <c r="I69" s="151">
        <f t="shared" si="4"/>
        <v>0</v>
      </c>
      <c r="J69" s="154">
        <f t="shared" si="5"/>
        <v>0</v>
      </c>
      <c r="K69" s="155">
        <v>0</v>
      </c>
      <c r="L69" s="156">
        <v>0</v>
      </c>
      <c r="M69" s="157">
        <f t="shared" si="6"/>
        <v>0</v>
      </c>
      <c r="N69" s="152">
        <f t="shared" si="7"/>
        <v>0</v>
      </c>
      <c r="O69" s="127"/>
      <c r="Q69" s="13">
        <f t="shared" si="8"/>
        <v>0</v>
      </c>
      <c r="S69" s="300">
        <v>0</v>
      </c>
    </row>
    <row r="70" spans="1:19" ht="21.75" thickBot="1" x14ac:dyDescent="0.4">
      <c r="A70" s="109" t="s">
        <v>361</v>
      </c>
      <c r="B70" s="110" t="s">
        <v>362</v>
      </c>
      <c r="C70" s="227">
        <v>18</v>
      </c>
      <c r="D70" s="216">
        <v>20</v>
      </c>
      <c r="E70" s="217">
        <f t="shared" si="2"/>
        <v>111.11111111111111</v>
      </c>
      <c r="F70" s="218">
        <f t="shared" si="3"/>
        <v>5</v>
      </c>
      <c r="G70" s="219">
        <v>14</v>
      </c>
      <c r="H70" s="219">
        <v>9</v>
      </c>
      <c r="I70" s="217">
        <f t="shared" si="4"/>
        <v>64.285714285714292</v>
      </c>
      <c r="J70" s="220">
        <f t="shared" si="5"/>
        <v>1.8571428571428585</v>
      </c>
      <c r="K70" s="221">
        <v>9</v>
      </c>
      <c r="L70" s="222">
        <v>9</v>
      </c>
      <c r="M70" s="223">
        <f t="shared" si="6"/>
        <v>100</v>
      </c>
      <c r="N70" s="218">
        <f t="shared" si="7"/>
        <v>5</v>
      </c>
      <c r="O70" s="124"/>
      <c r="Q70" s="13">
        <f t="shared" si="8"/>
        <v>18</v>
      </c>
      <c r="S70" s="299">
        <v>18</v>
      </c>
    </row>
    <row r="71" spans="1:19" ht="21.75" thickBot="1" x14ac:dyDescent="0.4">
      <c r="A71" s="113" t="s">
        <v>363</v>
      </c>
      <c r="B71" s="112" t="s">
        <v>184</v>
      </c>
      <c r="C71" s="205">
        <v>44</v>
      </c>
      <c r="D71" s="175">
        <v>59</v>
      </c>
      <c r="E71" s="176">
        <f t="shared" si="2"/>
        <v>134.09090909090909</v>
      </c>
      <c r="F71" s="177">
        <f t="shared" si="3"/>
        <v>5</v>
      </c>
      <c r="G71" s="178">
        <v>59</v>
      </c>
      <c r="H71" s="178">
        <v>52</v>
      </c>
      <c r="I71" s="176">
        <f t="shared" si="4"/>
        <v>88.135593220338976</v>
      </c>
      <c r="J71" s="179">
        <f t="shared" si="5"/>
        <v>5</v>
      </c>
      <c r="K71" s="180">
        <v>52</v>
      </c>
      <c r="L71" s="181">
        <v>52</v>
      </c>
      <c r="M71" s="182">
        <f t="shared" si="6"/>
        <v>100</v>
      </c>
      <c r="N71" s="177">
        <f t="shared" si="7"/>
        <v>5</v>
      </c>
      <c r="O71" s="129"/>
      <c r="Q71" s="13">
        <f t="shared" si="8"/>
        <v>44</v>
      </c>
      <c r="S71" s="299">
        <v>44</v>
      </c>
    </row>
    <row r="72" spans="1:19" ht="21.75" thickBot="1" x14ac:dyDescent="0.4">
      <c r="A72" s="109" t="s">
        <v>364</v>
      </c>
      <c r="B72" s="110" t="s">
        <v>365</v>
      </c>
      <c r="C72" s="227">
        <v>123</v>
      </c>
      <c r="D72" s="216">
        <v>124</v>
      </c>
      <c r="E72" s="217">
        <f t="shared" ref="E72:E86" si="9">IF(C72=0,0,IF(D72="N/A",0,IF(D72=0,0,(D72/C72)*100)))</f>
        <v>100.8130081300813</v>
      </c>
      <c r="F72" s="218">
        <f t="shared" ref="F72:F86" si="10">IF(C72=0,0,IF(E72=0,1,IF(E72&gt;=$V$2,5,IF(E72&gt;=$U$2,4+((E72-$U$2)*$W$2),IF(E72&gt;=$T$2,3+((E72-$T$2)*$W$2),IF(E72&gt;=$S$2,2+((E72-$S$2)*$W$2),IF(E72&gt;=$R$2,1+((E72-$R$2)*$W$2),1)))))))</f>
        <v>5</v>
      </c>
      <c r="G72" s="219">
        <v>114</v>
      </c>
      <c r="H72" s="219">
        <v>47</v>
      </c>
      <c r="I72" s="217">
        <f t="shared" ref="I72:I86" si="11">IF(G72=0,0,IF(H72="N/A",0,IF(H72=0,0,(H72/G72)*100)))</f>
        <v>41.228070175438596</v>
      </c>
      <c r="J72" s="220">
        <f t="shared" ref="J72:J86" si="12">IF(C72=0,0,IF(G72=0,1,IF(G72="N/A",1,IF(I72=0,1,IF(I72&gt;=$V$3,5,IF(I72&gt;=$U$3,4+((I72-$U$3)*$W$3),IF(I72&gt;=$T$3,3+((I72-$T$3)*$W$3),IF(I72&gt;=$S$3,2+((I72-$S$3)*$W$3),IF(I72&gt;=$R$3,1+((I72-$R$3)*$W$3),1)))))))))</f>
        <v>1</v>
      </c>
      <c r="K72" s="221">
        <v>47</v>
      </c>
      <c r="L72" s="222">
        <v>47</v>
      </c>
      <c r="M72" s="223">
        <f t="shared" ref="M72:M86" si="13">IF(G72=0,0,IF(L72="N/A",0,IF(L72=0,0,(L72/K72)*100)))</f>
        <v>100</v>
      </c>
      <c r="N72" s="218">
        <f t="shared" ref="N72:N86" si="14">IF(C72=0,0,IF(M72=0,1,IF(M72="N/A",1,IF(M72=0,1,IF(M72&gt;=$V$4,5,IF(M72&gt;=$U$4,4+((M72-$U$4)*$W$4),IF(M72&gt;=$T$4,3+((M72-$T$4)*$W$4),IF(M72&gt;=$S$4,2+((M72-$S$4)*$W$4),IF(M72&gt;=$R$4,1+((M72-$R$4)*$W$4),1)))))))))</f>
        <v>5</v>
      </c>
      <c r="O72" s="124"/>
      <c r="Q72" s="13">
        <f t="shared" ref="Q72:Q86" si="15">VLOOKUP(C72,S72,1,0)</f>
        <v>123</v>
      </c>
      <c r="S72" s="299">
        <v>123</v>
      </c>
    </row>
    <row r="73" spans="1:19" x14ac:dyDescent="0.35">
      <c r="A73" s="25" t="s">
        <v>366</v>
      </c>
      <c r="B73" s="24" t="s">
        <v>182</v>
      </c>
      <c r="C73" s="195">
        <v>26</v>
      </c>
      <c r="D73" s="196">
        <v>33</v>
      </c>
      <c r="E73" s="197">
        <f t="shared" si="9"/>
        <v>126.92307692307692</v>
      </c>
      <c r="F73" s="198">
        <f t="shared" si="10"/>
        <v>5</v>
      </c>
      <c r="G73" s="199">
        <v>33</v>
      </c>
      <c r="H73" s="199">
        <v>31</v>
      </c>
      <c r="I73" s="197">
        <f t="shared" si="11"/>
        <v>93.939393939393938</v>
      </c>
      <c r="J73" s="200">
        <f t="shared" si="12"/>
        <v>5</v>
      </c>
      <c r="K73" s="201">
        <v>31</v>
      </c>
      <c r="L73" s="202">
        <v>31</v>
      </c>
      <c r="M73" s="203">
        <f t="shared" si="13"/>
        <v>100</v>
      </c>
      <c r="N73" s="198">
        <f t="shared" si="14"/>
        <v>5</v>
      </c>
      <c r="O73" s="125"/>
      <c r="Q73" s="13">
        <f t="shared" si="15"/>
        <v>26</v>
      </c>
      <c r="S73" s="299">
        <v>26</v>
      </c>
    </row>
    <row r="74" spans="1:19" ht="21.75" thickBot="1" x14ac:dyDescent="0.4">
      <c r="A74" s="22" t="s">
        <v>367</v>
      </c>
      <c r="B74" s="23" t="s">
        <v>164</v>
      </c>
      <c r="C74" s="170">
        <v>40</v>
      </c>
      <c r="D74" s="150">
        <v>54</v>
      </c>
      <c r="E74" s="151">
        <f t="shared" si="9"/>
        <v>135</v>
      </c>
      <c r="F74" s="152">
        <f t="shared" si="10"/>
        <v>5</v>
      </c>
      <c r="G74" s="153">
        <v>54</v>
      </c>
      <c r="H74" s="153">
        <v>48</v>
      </c>
      <c r="I74" s="151">
        <f t="shared" si="11"/>
        <v>88.888888888888886</v>
      </c>
      <c r="J74" s="154">
        <f t="shared" si="12"/>
        <v>5</v>
      </c>
      <c r="K74" s="155">
        <v>48</v>
      </c>
      <c r="L74" s="156">
        <v>48</v>
      </c>
      <c r="M74" s="157">
        <f t="shared" si="13"/>
        <v>100</v>
      </c>
      <c r="N74" s="152">
        <f t="shared" si="14"/>
        <v>5</v>
      </c>
      <c r="O74" s="127"/>
      <c r="Q74" s="13">
        <f t="shared" si="15"/>
        <v>40</v>
      </c>
      <c r="S74" s="301">
        <v>40</v>
      </c>
    </row>
    <row r="75" spans="1:19" ht="21.75" thickBot="1" x14ac:dyDescent="0.4">
      <c r="A75" s="109" t="s">
        <v>368</v>
      </c>
      <c r="B75" s="110" t="s">
        <v>369</v>
      </c>
      <c r="C75" s="227">
        <v>30</v>
      </c>
      <c r="D75" s="216">
        <v>35</v>
      </c>
      <c r="E75" s="217">
        <f t="shared" si="9"/>
        <v>116.66666666666667</v>
      </c>
      <c r="F75" s="218">
        <f t="shared" si="10"/>
        <v>5</v>
      </c>
      <c r="G75" s="219">
        <v>35</v>
      </c>
      <c r="H75" s="219">
        <v>30</v>
      </c>
      <c r="I75" s="217">
        <f t="shared" si="11"/>
        <v>85.714285714285708</v>
      </c>
      <c r="J75" s="220">
        <f t="shared" si="12"/>
        <v>5</v>
      </c>
      <c r="K75" s="221">
        <v>30</v>
      </c>
      <c r="L75" s="222">
        <v>30</v>
      </c>
      <c r="M75" s="223">
        <f t="shared" si="13"/>
        <v>100</v>
      </c>
      <c r="N75" s="218">
        <f t="shared" si="14"/>
        <v>5</v>
      </c>
      <c r="O75" s="124"/>
      <c r="Q75" s="13">
        <f t="shared" si="15"/>
        <v>30</v>
      </c>
      <c r="S75" s="299">
        <v>30</v>
      </c>
    </row>
    <row r="76" spans="1:19" x14ac:dyDescent="0.35">
      <c r="A76" s="25" t="s">
        <v>370</v>
      </c>
      <c r="B76" s="24" t="s">
        <v>195</v>
      </c>
      <c r="C76" s="204">
        <v>40</v>
      </c>
      <c r="D76" s="184">
        <v>48</v>
      </c>
      <c r="E76" s="185">
        <f t="shared" si="9"/>
        <v>120</v>
      </c>
      <c r="F76" s="186">
        <f t="shared" si="10"/>
        <v>5</v>
      </c>
      <c r="G76" s="187">
        <v>25</v>
      </c>
      <c r="H76" s="187">
        <v>18</v>
      </c>
      <c r="I76" s="185">
        <f t="shared" si="11"/>
        <v>72</v>
      </c>
      <c r="J76" s="188">
        <f t="shared" si="12"/>
        <v>3.4</v>
      </c>
      <c r="K76" s="189">
        <v>18</v>
      </c>
      <c r="L76" s="190">
        <v>18</v>
      </c>
      <c r="M76" s="191">
        <f t="shared" si="13"/>
        <v>100</v>
      </c>
      <c r="N76" s="186">
        <f t="shared" si="14"/>
        <v>5</v>
      </c>
      <c r="O76" s="125"/>
      <c r="Q76" s="13">
        <f t="shared" si="15"/>
        <v>40</v>
      </c>
      <c r="S76" s="299">
        <v>40</v>
      </c>
    </row>
    <row r="77" spans="1:19" ht="21.75" thickBot="1" x14ac:dyDescent="0.4">
      <c r="A77" s="22" t="s">
        <v>371</v>
      </c>
      <c r="B77" s="23" t="s">
        <v>189</v>
      </c>
      <c r="C77" s="170">
        <v>40</v>
      </c>
      <c r="D77" s="150">
        <v>43</v>
      </c>
      <c r="E77" s="151">
        <f t="shared" si="9"/>
        <v>107.5</v>
      </c>
      <c r="F77" s="152">
        <f t="shared" si="10"/>
        <v>5</v>
      </c>
      <c r="G77" s="153">
        <v>43</v>
      </c>
      <c r="H77" s="153">
        <v>31</v>
      </c>
      <c r="I77" s="151">
        <f t="shared" si="11"/>
        <v>72.093023255813947</v>
      </c>
      <c r="J77" s="154">
        <f t="shared" si="12"/>
        <v>3.4186046511627892</v>
      </c>
      <c r="K77" s="155">
        <v>31</v>
      </c>
      <c r="L77" s="156">
        <v>31</v>
      </c>
      <c r="M77" s="157">
        <f t="shared" si="13"/>
        <v>100</v>
      </c>
      <c r="N77" s="152">
        <f t="shared" si="14"/>
        <v>5</v>
      </c>
      <c r="O77" s="127"/>
      <c r="Q77" s="13">
        <f t="shared" si="15"/>
        <v>40</v>
      </c>
      <c r="S77" s="301">
        <v>40</v>
      </c>
    </row>
    <row r="78" spans="1:19" ht="21.75" thickBot="1" x14ac:dyDescent="0.4">
      <c r="A78" s="109" t="s">
        <v>372</v>
      </c>
      <c r="B78" s="110" t="s">
        <v>373</v>
      </c>
      <c r="C78" s="227">
        <v>50</v>
      </c>
      <c r="D78" s="216">
        <v>52</v>
      </c>
      <c r="E78" s="217">
        <f t="shared" si="9"/>
        <v>104</v>
      </c>
      <c r="F78" s="218">
        <f t="shared" si="10"/>
        <v>5</v>
      </c>
      <c r="G78" s="225">
        <v>14</v>
      </c>
      <c r="H78" s="225">
        <v>5</v>
      </c>
      <c r="I78" s="217">
        <f t="shared" si="11"/>
        <v>35.714285714285715</v>
      </c>
      <c r="J78" s="220">
        <f t="shared" si="12"/>
        <v>1</v>
      </c>
      <c r="K78" s="226">
        <v>5</v>
      </c>
      <c r="L78" s="222">
        <v>0</v>
      </c>
      <c r="M78" s="223">
        <f t="shared" si="13"/>
        <v>0</v>
      </c>
      <c r="N78" s="218">
        <f t="shared" si="14"/>
        <v>1</v>
      </c>
      <c r="O78" s="124"/>
      <c r="Q78" s="13">
        <f t="shared" si="15"/>
        <v>50</v>
      </c>
      <c r="S78" s="299">
        <v>50</v>
      </c>
    </row>
    <row r="79" spans="1:19" x14ac:dyDescent="0.35">
      <c r="A79" s="25" t="s">
        <v>374</v>
      </c>
      <c r="B79" s="24" t="s">
        <v>208</v>
      </c>
      <c r="C79" s="204">
        <v>20</v>
      </c>
      <c r="D79" s="184">
        <v>27</v>
      </c>
      <c r="E79" s="185">
        <f t="shared" si="9"/>
        <v>135</v>
      </c>
      <c r="F79" s="186">
        <f t="shared" si="10"/>
        <v>5</v>
      </c>
      <c r="G79" s="187">
        <v>27</v>
      </c>
      <c r="H79" s="187">
        <v>21</v>
      </c>
      <c r="I79" s="185">
        <f t="shared" si="11"/>
        <v>77.777777777777786</v>
      </c>
      <c r="J79" s="188">
        <f t="shared" si="12"/>
        <v>4.5555555555555571</v>
      </c>
      <c r="K79" s="189">
        <v>21</v>
      </c>
      <c r="L79" s="190">
        <v>21</v>
      </c>
      <c r="M79" s="191">
        <f t="shared" si="13"/>
        <v>100</v>
      </c>
      <c r="N79" s="186">
        <f t="shared" si="14"/>
        <v>5</v>
      </c>
      <c r="O79" s="125"/>
      <c r="Q79" s="13">
        <f t="shared" si="15"/>
        <v>20</v>
      </c>
      <c r="S79" s="299">
        <v>20</v>
      </c>
    </row>
    <row r="80" spans="1:19" ht="21.75" thickBot="1" x14ac:dyDescent="0.4">
      <c r="A80" s="22" t="s">
        <v>375</v>
      </c>
      <c r="B80" s="23" t="s">
        <v>202</v>
      </c>
      <c r="C80" s="158">
        <v>40</v>
      </c>
      <c r="D80" s="159">
        <v>46</v>
      </c>
      <c r="E80" s="160">
        <f t="shared" si="9"/>
        <v>114.99999999999999</v>
      </c>
      <c r="F80" s="161">
        <f t="shared" si="10"/>
        <v>5</v>
      </c>
      <c r="G80" s="162">
        <v>40</v>
      </c>
      <c r="H80" s="162">
        <v>28</v>
      </c>
      <c r="I80" s="160">
        <f t="shared" si="11"/>
        <v>70</v>
      </c>
      <c r="J80" s="163">
        <f t="shared" si="12"/>
        <v>3</v>
      </c>
      <c r="K80" s="164">
        <v>28</v>
      </c>
      <c r="L80" s="165">
        <v>28</v>
      </c>
      <c r="M80" s="166">
        <f t="shared" si="13"/>
        <v>100</v>
      </c>
      <c r="N80" s="161">
        <f t="shared" si="14"/>
        <v>5</v>
      </c>
      <c r="O80" s="127"/>
      <c r="Q80" s="13">
        <f t="shared" si="15"/>
        <v>40</v>
      </c>
      <c r="S80" s="301">
        <v>40</v>
      </c>
    </row>
    <row r="81" spans="1:19" ht="21.75" thickBot="1" x14ac:dyDescent="0.4">
      <c r="A81" s="109" t="s">
        <v>376</v>
      </c>
      <c r="B81" s="110" t="s">
        <v>377</v>
      </c>
      <c r="C81" s="227">
        <v>90</v>
      </c>
      <c r="D81" s="216">
        <v>94</v>
      </c>
      <c r="E81" s="217">
        <f t="shared" si="9"/>
        <v>104.44444444444446</v>
      </c>
      <c r="F81" s="218">
        <f t="shared" si="10"/>
        <v>5</v>
      </c>
      <c r="G81" s="219">
        <v>94</v>
      </c>
      <c r="H81" s="219">
        <v>73</v>
      </c>
      <c r="I81" s="217">
        <f t="shared" si="11"/>
        <v>77.659574468085097</v>
      </c>
      <c r="J81" s="220">
        <f t="shared" si="12"/>
        <v>4.531914893617019</v>
      </c>
      <c r="K81" s="221">
        <v>73</v>
      </c>
      <c r="L81" s="222">
        <v>73</v>
      </c>
      <c r="M81" s="223">
        <f t="shared" si="13"/>
        <v>100</v>
      </c>
      <c r="N81" s="218">
        <f t="shared" si="14"/>
        <v>5</v>
      </c>
      <c r="O81" s="124"/>
      <c r="Q81" s="13">
        <f t="shared" si="15"/>
        <v>90</v>
      </c>
      <c r="S81" s="299">
        <v>90</v>
      </c>
    </row>
    <row r="82" spans="1:19" ht="21.75" thickBot="1" x14ac:dyDescent="0.4">
      <c r="A82" s="109" t="s">
        <v>378</v>
      </c>
      <c r="B82" s="110" t="s">
        <v>379</v>
      </c>
      <c r="C82" s="227">
        <v>60</v>
      </c>
      <c r="D82" s="216">
        <v>70</v>
      </c>
      <c r="E82" s="217">
        <f t="shared" si="9"/>
        <v>116.66666666666667</v>
      </c>
      <c r="F82" s="218">
        <f t="shared" si="10"/>
        <v>5</v>
      </c>
      <c r="G82" s="219">
        <v>70</v>
      </c>
      <c r="H82" s="219">
        <v>67</v>
      </c>
      <c r="I82" s="217">
        <f t="shared" si="11"/>
        <v>95.714285714285722</v>
      </c>
      <c r="J82" s="220">
        <f t="shared" si="12"/>
        <v>5</v>
      </c>
      <c r="K82" s="221">
        <v>67</v>
      </c>
      <c r="L82" s="222">
        <v>67</v>
      </c>
      <c r="M82" s="223">
        <f t="shared" si="13"/>
        <v>100</v>
      </c>
      <c r="N82" s="218">
        <f t="shared" si="14"/>
        <v>5</v>
      </c>
      <c r="O82" s="124"/>
      <c r="Q82" s="13">
        <f t="shared" si="15"/>
        <v>60</v>
      </c>
      <c r="S82" s="299">
        <v>60</v>
      </c>
    </row>
    <row r="83" spans="1:19" ht="21.75" thickBot="1" x14ac:dyDescent="0.4">
      <c r="A83" s="109" t="s">
        <v>380</v>
      </c>
      <c r="B83" s="110" t="s">
        <v>381</v>
      </c>
      <c r="C83" s="227">
        <v>25</v>
      </c>
      <c r="D83" s="216">
        <v>34</v>
      </c>
      <c r="E83" s="217">
        <f t="shared" si="9"/>
        <v>136</v>
      </c>
      <c r="F83" s="218">
        <f t="shared" si="10"/>
        <v>5</v>
      </c>
      <c r="G83" s="219">
        <v>34</v>
      </c>
      <c r="H83" s="219">
        <v>15</v>
      </c>
      <c r="I83" s="217">
        <f t="shared" si="11"/>
        <v>44.117647058823529</v>
      </c>
      <c r="J83" s="220">
        <f t="shared" si="12"/>
        <v>1</v>
      </c>
      <c r="K83" s="221">
        <v>15</v>
      </c>
      <c r="L83" s="222">
        <v>15</v>
      </c>
      <c r="M83" s="223">
        <f t="shared" si="13"/>
        <v>100</v>
      </c>
      <c r="N83" s="218">
        <f t="shared" si="14"/>
        <v>5</v>
      </c>
      <c r="O83" s="124"/>
      <c r="Q83" s="13">
        <f t="shared" si="15"/>
        <v>25</v>
      </c>
      <c r="S83" s="299">
        <v>25</v>
      </c>
    </row>
    <row r="84" spans="1:19" x14ac:dyDescent="0.35">
      <c r="A84" s="25" t="s">
        <v>382</v>
      </c>
      <c r="B84" s="24" t="s">
        <v>176</v>
      </c>
      <c r="C84" s="204">
        <v>0</v>
      </c>
      <c r="D84" s="184">
        <v>0</v>
      </c>
      <c r="E84" s="185">
        <f t="shared" si="9"/>
        <v>0</v>
      </c>
      <c r="F84" s="186">
        <f t="shared" si="10"/>
        <v>0</v>
      </c>
      <c r="G84" s="187">
        <v>0</v>
      </c>
      <c r="H84" s="187">
        <v>0</v>
      </c>
      <c r="I84" s="185">
        <f t="shared" si="11"/>
        <v>0</v>
      </c>
      <c r="J84" s="188">
        <f t="shared" si="12"/>
        <v>0</v>
      </c>
      <c r="K84" s="189">
        <v>0</v>
      </c>
      <c r="L84" s="190">
        <v>0</v>
      </c>
      <c r="M84" s="191">
        <f t="shared" si="13"/>
        <v>0</v>
      </c>
      <c r="N84" s="186">
        <f t="shared" si="14"/>
        <v>0</v>
      </c>
      <c r="O84" s="125"/>
      <c r="Q84" s="13">
        <f t="shared" si="15"/>
        <v>0</v>
      </c>
      <c r="S84" s="300">
        <v>0</v>
      </c>
    </row>
    <row r="85" spans="1:19" x14ac:dyDescent="0.35">
      <c r="A85" s="21" t="s">
        <v>383</v>
      </c>
      <c r="B85" s="20" t="s">
        <v>384</v>
      </c>
      <c r="C85" s="82">
        <v>0</v>
      </c>
      <c r="D85" s="70">
        <v>0</v>
      </c>
      <c r="E85" s="10">
        <f t="shared" si="9"/>
        <v>0</v>
      </c>
      <c r="F85" s="80">
        <f t="shared" si="10"/>
        <v>0</v>
      </c>
      <c r="G85" s="74">
        <v>0</v>
      </c>
      <c r="H85" s="74">
        <v>0</v>
      </c>
      <c r="I85" s="10">
        <f t="shared" si="11"/>
        <v>0</v>
      </c>
      <c r="J85" s="67">
        <f t="shared" si="12"/>
        <v>0</v>
      </c>
      <c r="K85" s="84">
        <v>0</v>
      </c>
      <c r="L85" s="75">
        <v>0</v>
      </c>
      <c r="M85" s="76">
        <f t="shared" si="13"/>
        <v>0</v>
      </c>
      <c r="N85" s="80">
        <f t="shared" si="14"/>
        <v>0</v>
      </c>
      <c r="O85" s="126"/>
      <c r="Q85" s="13">
        <f t="shared" si="15"/>
        <v>0</v>
      </c>
      <c r="S85" s="300">
        <v>0</v>
      </c>
    </row>
    <row r="86" spans="1:19" ht="21.75" thickBot="1" x14ac:dyDescent="0.4">
      <c r="A86" s="22" t="s">
        <v>385</v>
      </c>
      <c r="B86" s="23" t="s">
        <v>386</v>
      </c>
      <c r="C86" s="83">
        <v>0</v>
      </c>
      <c r="D86" s="73">
        <v>0</v>
      </c>
      <c r="E86" s="68">
        <f t="shared" si="9"/>
        <v>0</v>
      </c>
      <c r="F86" s="81">
        <f t="shared" si="10"/>
        <v>0</v>
      </c>
      <c r="G86" s="77">
        <v>0</v>
      </c>
      <c r="H86" s="77">
        <v>0</v>
      </c>
      <c r="I86" s="68">
        <f t="shared" si="11"/>
        <v>0</v>
      </c>
      <c r="J86" s="69">
        <f t="shared" si="12"/>
        <v>0</v>
      </c>
      <c r="K86" s="85">
        <v>0</v>
      </c>
      <c r="L86" s="78">
        <v>0</v>
      </c>
      <c r="M86" s="79">
        <f t="shared" si="13"/>
        <v>0</v>
      </c>
      <c r="N86" s="81">
        <f t="shared" si="14"/>
        <v>0</v>
      </c>
      <c r="O86" s="130"/>
      <c r="Q86" s="13">
        <f t="shared" si="15"/>
        <v>0</v>
      </c>
      <c r="S86" s="295">
        <v>0</v>
      </c>
    </row>
    <row r="87" spans="1:19" ht="21.75" thickBot="1" x14ac:dyDescent="0.4">
      <c r="A87" s="57"/>
      <c r="B87" s="57"/>
      <c r="C87" s="59"/>
      <c r="D87" s="59"/>
      <c r="E87" s="53"/>
      <c r="F87" s="54"/>
      <c r="G87" s="58"/>
      <c r="H87" s="58"/>
      <c r="I87" s="53"/>
      <c r="J87" s="55"/>
      <c r="K87" s="58"/>
      <c r="L87" s="57"/>
      <c r="M87" s="57"/>
      <c r="N87" s="54"/>
      <c r="O87" s="55"/>
    </row>
    <row r="88" spans="1:19" x14ac:dyDescent="0.35">
      <c r="A88" s="94"/>
      <c r="B88" s="96" t="s">
        <v>270</v>
      </c>
      <c r="C88" s="93"/>
      <c r="D88" s="93"/>
      <c r="E88" s="93"/>
      <c r="F88" s="99">
        <f>MAX(F7:F86)</f>
        <v>5</v>
      </c>
      <c r="G88" s="62"/>
      <c r="H88" s="62"/>
      <c r="I88" s="62"/>
      <c r="J88" s="99">
        <f>MAX(J7:J86)</f>
        <v>5</v>
      </c>
      <c r="K88" s="56"/>
      <c r="L88" s="56"/>
      <c r="M88" s="57"/>
      <c r="N88" s="99">
        <f>MAX(N7:N86)</f>
        <v>5</v>
      </c>
      <c r="O88" s="118"/>
    </row>
    <row r="89" spans="1:19" x14ac:dyDescent="0.35">
      <c r="A89" s="95"/>
      <c r="B89" s="97" t="s">
        <v>271</v>
      </c>
      <c r="C89" s="93"/>
      <c r="D89" s="93"/>
      <c r="E89" s="93"/>
      <c r="F89" s="98">
        <f>MIN(F7:F86)</f>
        <v>0</v>
      </c>
      <c r="G89" s="58"/>
      <c r="H89" s="58"/>
      <c r="I89" s="58"/>
      <c r="J89" s="98">
        <f>MIN(J7:J86)</f>
        <v>0</v>
      </c>
      <c r="K89" s="57"/>
      <c r="L89" s="57"/>
      <c r="M89" s="57"/>
      <c r="N89" s="98">
        <f>MIN(N7:N86)</f>
        <v>0</v>
      </c>
      <c r="O89" s="118"/>
    </row>
    <row r="90" spans="1:19" x14ac:dyDescent="0.35">
      <c r="A90" s="104"/>
      <c r="B90" s="105" t="s">
        <v>272</v>
      </c>
      <c r="C90" s="93"/>
      <c r="D90" s="93"/>
      <c r="E90" s="93"/>
      <c r="F90" s="106">
        <f>(SUM(F7:F86))/(F98-F92)</f>
        <v>5</v>
      </c>
      <c r="J90" s="106">
        <f>(SUM(J7:J86))/(J98-J92)</f>
        <v>3.3335739227765879</v>
      </c>
      <c r="N90" s="106">
        <f>(SUM(N7:N86))/(N98-N92)</f>
        <v>4.8153846153846152</v>
      </c>
      <c r="O90" s="118"/>
    </row>
    <row r="91" spans="1:19" x14ac:dyDescent="0.35">
      <c r="A91" s="95"/>
      <c r="B91" s="97" t="s">
        <v>280</v>
      </c>
      <c r="C91" s="93"/>
      <c r="D91" s="93"/>
      <c r="E91" s="93"/>
      <c r="F91" s="98"/>
      <c r="J91" s="98"/>
      <c r="N91" s="98"/>
      <c r="O91" s="118"/>
    </row>
    <row r="92" spans="1:19" x14ac:dyDescent="0.35">
      <c r="A92" s="100" t="s">
        <v>273</v>
      </c>
      <c r="B92" s="101" t="s">
        <v>274</v>
      </c>
      <c r="C92" s="93"/>
      <c r="D92" s="93"/>
      <c r="E92" s="93"/>
      <c r="F92" s="107">
        <f>COUNTIF(F7:F86,"=0")</f>
        <v>15</v>
      </c>
      <c r="J92" s="107">
        <f>COUNTIF(J7:J86,"=0")</f>
        <v>15</v>
      </c>
      <c r="N92" s="107">
        <f>COUNTIF(N7:N86,"=0")</f>
        <v>15</v>
      </c>
      <c r="O92" s="118"/>
    </row>
    <row r="93" spans="1:19" x14ac:dyDescent="0.35">
      <c r="A93" s="100" t="s">
        <v>269</v>
      </c>
      <c r="B93" s="101" t="s">
        <v>275</v>
      </c>
      <c r="C93" s="93"/>
      <c r="D93" s="93"/>
      <c r="E93" s="93"/>
      <c r="F93" s="107">
        <f>COUNTIF(F7:F86,"&lt;1")</f>
        <v>15</v>
      </c>
      <c r="J93" s="107">
        <f>COUNTIF(J7:J86,"&lt;1")</f>
        <v>15</v>
      </c>
      <c r="N93" s="107">
        <f>COUNTIF(N7:N86,"&lt;1")</f>
        <v>15</v>
      </c>
      <c r="O93" s="118"/>
    </row>
    <row r="94" spans="1:19" x14ac:dyDescent="0.35">
      <c r="A94" s="100" t="s">
        <v>269</v>
      </c>
      <c r="B94" s="101" t="s">
        <v>276</v>
      </c>
      <c r="C94" s="93"/>
      <c r="D94" s="93"/>
      <c r="E94" s="93"/>
      <c r="F94" s="107">
        <f>COUNTIF(F7:F86,"&lt;2")-COUNTIF(F7:F86,"&lt;1")</f>
        <v>0</v>
      </c>
      <c r="J94" s="107">
        <f>COUNTIF(J7:J86,"&lt;2")-COUNTIF(J7:J86,"&lt;1")</f>
        <v>19</v>
      </c>
      <c r="N94" s="107">
        <f>COUNTIF(N7:N86,"&lt;2")-COUNTIF(N7:N86,"&lt;1")</f>
        <v>3</v>
      </c>
      <c r="O94" s="118"/>
    </row>
    <row r="95" spans="1:19" x14ac:dyDescent="0.35">
      <c r="A95" s="100" t="s">
        <v>269</v>
      </c>
      <c r="B95" s="101" t="s">
        <v>277</v>
      </c>
      <c r="C95" s="93"/>
      <c r="D95" s="93"/>
      <c r="E95" s="93"/>
      <c r="F95" s="107">
        <f>COUNTIF(F7:F86,"&lt;3")-COUNTIF(F7:F86,"&lt;2")</f>
        <v>0</v>
      </c>
      <c r="J95" s="107">
        <f>COUNTIF(J7:J86,"&lt;3")-COUNTIF(J7:J86,"&lt;2")</f>
        <v>6</v>
      </c>
      <c r="N95" s="107">
        <f>COUNTIF(N7:N86,"&lt;3")-COUNTIF(N7:N86,"&lt;2")</f>
        <v>0</v>
      </c>
      <c r="O95" s="118"/>
    </row>
    <row r="96" spans="1:19" x14ac:dyDescent="0.35">
      <c r="A96" s="100" t="s">
        <v>269</v>
      </c>
      <c r="B96" s="101" t="s">
        <v>278</v>
      </c>
      <c r="C96" s="93"/>
      <c r="D96" s="93"/>
      <c r="E96" s="93"/>
      <c r="F96" s="107">
        <f>COUNTIF(F7:F86,"&lt;4")-COUNTIF(F7:F86,"&lt;3")</f>
        <v>0</v>
      </c>
      <c r="J96" s="107">
        <f>COUNTIF(J7:J86,"&lt;4")-COUNTIF(J7:J86,"&lt;3")</f>
        <v>8</v>
      </c>
      <c r="N96" s="107">
        <f>COUNTIF(N7:N86,"&lt;4")-COUNTIF(N7:N86,"&lt;3")</f>
        <v>0</v>
      </c>
      <c r="O96" s="118"/>
    </row>
    <row r="97" spans="1:15" x14ac:dyDescent="0.35">
      <c r="A97" s="100" t="s">
        <v>269</v>
      </c>
      <c r="B97" s="101" t="s">
        <v>279</v>
      </c>
      <c r="C97" s="93"/>
      <c r="D97" s="93"/>
      <c r="E97" s="93"/>
      <c r="F97" s="107">
        <f>COUNTIF(F7:F86,"&gt;4")+COUNTIF(F7:F86,"4")</f>
        <v>65</v>
      </c>
      <c r="J97" s="107">
        <f>COUNTIF(J7:J86,"&gt;4")+COUNTIF(J7:J86,"4")</f>
        <v>32</v>
      </c>
      <c r="N97" s="107">
        <f>COUNTIF(N7:N86,"&gt;4")+COUNTIF(N7:N86,"4")</f>
        <v>62</v>
      </c>
      <c r="O97" s="118"/>
    </row>
    <row r="98" spans="1:15" ht="21.75" thickBot="1" x14ac:dyDescent="0.4">
      <c r="A98" s="102" t="s">
        <v>57</v>
      </c>
      <c r="B98" s="103"/>
      <c r="C98" s="93"/>
      <c r="D98" s="93"/>
      <c r="E98" s="93"/>
      <c r="F98" s="108">
        <f>SUM(F93:F97)</f>
        <v>80</v>
      </c>
      <c r="J98" s="108">
        <f>SUM(J93:J97)</f>
        <v>80</v>
      </c>
      <c r="N98" s="108">
        <f>SUM(N93:N97)</f>
        <v>80</v>
      </c>
      <c r="O98" s="119"/>
    </row>
  </sheetData>
  <mergeCells count="12">
    <mergeCell ref="G3:J3"/>
    <mergeCell ref="K3:N3"/>
    <mergeCell ref="G4:J4"/>
    <mergeCell ref="K4:N4"/>
    <mergeCell ref="G2:J2"/>
    <mergeCell ref="K2:N2"/>
    <mergeCell ref="O5:O6"/>
    <mergeCell ref="A5:A6"/>
    <mergeCell ref="B5:B6"/>
    <mergeCell ref="C5:F5"/>
    <mergeCell ref="G5:J5"/>
    <mergeCell ref="K5:N5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9" sqref="C19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9" width="11.85546875" style="49" customWidth="1"/>
    <col min="10" max="10" width="11.85546875" style="50" customWidth="1"/>
    <col min="11" max="11" width="19.7109375" style="50" customWidth="1"/>
    <col min="12" max="238" width="9.140625" style="13"/>
    <col min="239" max="239" width="20.28515625" style="13" bestFit="1" customWidth="1"/>
    <col min="240" max="240" width="9.140625" style="13"/>
    <col min="241" max="241" width="13.42578125" style="13" customWidth="1"/>
    <col min="242" max="242" width="9.140625" style="13"/>
    <col min="243" max="243" width="10.7109375" style="13" customWidth="1"/>
    <col min="244" max="244" width="9.140625" style="13"/>
    <col min="245" max="245" width="15.5703125" style="13" bestFit="1" customWidth="1"/>
    <col min="246" max="246" width="9.140625" style="13"/>
    <col min="247" max="247" width="10.7109375" style="13" customWidth="1"/>
    <col min="248" max="248" width="9.140625" style="13"/>
    <col min="249" max="249" width="15.5703125" style="13" bestFit="1" customWidth="1"/>
    <col min="250" max="250" width="9.140625" style="13"/>
    <col min="251" max="251" width="10.7109375" style="13" customWidth="1"/>
    <col min="252" max="252" width="8.42578125" style="13" customWidth="1"/>
    <col min="253" max="253" width="15.5703125" style="13" bestFit="1" customWidth="1"/>
    <col min="254" max="254" width="9.140625" style="13"/>
    <col min="255" max="255" width="9.7109375" style="13" customWidth="1"/>
    <col min="256" max="256" width="8.140625" style="13" customWidth="1"/>
    <col min="257" max="257" width="15.5703125" style="13" bestFit="1" customWidth="1"/>
    <col min="258" max="258" width="9.140625" style="13"/>
    <col min="259" max="259" width="10.7109375" style="13" customWidth="1"/>
    <col min="260" max="494" width="9.140625" style="13"/>
    <col min="495" max="495" width="20.28515625" style="13" bestFit="1" customWidth="1"/>
    <col min="496" max="496" width="9.140625" style="13"/>
    <col min="497" max="497" width="13.42578125" style="13" customWidth="1"/>
    <col min="498" max="498" width="9.140625" style="13"/>
    <col min="499" max="499" width="10.7109375" style="13" customWidth="1"/>
    <col min="500" max="500" width="9.140625" style="13"/>
    <col min="501" max="501" width="15.5703125" style="13" bestFit="1" customWidth="1"/>
    <col min="502" max="502" width="9.140625" style="13"/>
    <col min="503" max="503" width="10.7109375" style="13" customWidth="1"/>
    <col min="504" max="504" width="9.140625" style="13"/>
    <col min="505" max="505" width="15.5703125" style="13" bestFit="1" customWidth="1"/>
    <col min="506" max="506" width="9.140625" style="13"/>
    <col min="507" max="507" width="10.7109375" style="13" customWidth="1"/>
    <col min="508" max="508" width="8.42578125" style="13" customWidth="1"/>
    <col min="509" max="509" width="15.5703125" style="13" bestFit="1" customWidth="1"/>
    <col min="510" max="510" width="9.140625" style="13"/>
    <col min="511" max="511" width="9.7109375" style="13" customWidth="1"/>
    <col min="512" max="512" width="8.140625" style="13" customWidth="1"/>
    <col min="513" max="513" width="15.5703125" style="13" bestFit="1" customWidth="1"/>
    <col min="514" max="514" width="9.140625" style="13"/>
    <col min="515" max="515" width="10.7109375" style="13" customWidth="1"/>
    <col min="516" max="750" width="9.140625" style="13"/>
    <col min="751" max="751" width="20.28515625" style="13" bestFit="1" customWidth="1"/>
    <col min="752" max="752" width="9.140625" style="13"/>
    <col min="753" max="753" width="13.42578125" style="13" customWidth="1"/>
    <col min="754" max="754" width="9.140625" style="13"/>
    <col min="755" max="755" width="10.7109375" style="13" customWidth="1"/>
    <col min="756" max="756" width="9.140625" style="13"/>
    <col min="757" max="757" width="15.5703125" style="13" bestFit="1" customWidth="1"/>
    <col min="758" max="758" width="9.140625" style="13"/>
    <col min="759" max="759" width="10.7109375" style="13" customWidth="1"/>
    <col min="760" max="760" width="9.140625" style="13"/>
    <col min="761" max="761" width="15.5703125" style="13" bestFit="1" customWidth="1"/>
    <col min="762" max="762" width="9.140625" style="13"/>
    <col min="763" max="763" width="10.7109375" style="13" customWidth="1"/>
    <col min="764" max="764" width="8.42578125" style="13" customWidth="1"/>
    <col min="765" max="765" width="15.5703125" style="13" bestFit="1" customWidth="1"/>
    <col min="766" max="766" width="9.140625" style="13"/>
    <col min="767" max="767" width="9.7109375" style="13" customWidth="1"/>
    <col min="768" max="768" width="8.140625" style="13" customWidth="1"/>
    <col min="769" max="769" width="15.5703125" style="13" bestFit="1" customWidth="1"/>
    <col min="770" max="770" width="9.140625" style="13"/>
    <col min="771" max="771" width="10.7109375" style="13" customWidth="1"/>
    <col min="772" max="1006" width="9.140625" style="13"/>
    <col min="1007" max="1007" width="20.28515625" style="13" bestFit="1" customWidth="1"/>
    <col min="1008" max="1008" width="9.140625" style="13"/>
    <col min="1009" max="1009" width="13.42578125" style="13" customWidth="1"/>
    <col min="1010" max="1010" width="9.140625" style="13"/>
    <col min="1011" max="1011" width="10.7109375" style="13" customWidth="1"/>
    <col min="1012" max="1012" width="9.140625" style="13"/>
    <col min="1013" max="1013" width="15.5703125" style="13" bestFit="1" customWidth="1"/>
    <col min="1014" max="1014" width="9.140625" style="13"/>
    <col min="1015" max="1015" width="10.7109375" style="13" customWidth="1"/>
    <col min="1016" max="1016" width="9.140625" style="13"/>
    <col min="1017" max="1017" width="15.5703125" style="13" bestFit="1" customWidth="1"/>
    <col min="1018" max="1018" width="9.140625" style="13"/>
    <col min="1019" max="1019" width="10.7109375" style="13" customWidth="1"/>
    <col min="1020" max="1020" width="8.42578125" style="13" customWidth="1"/>
    <col min="1021" max="1021" width="15.5703125" style="13" bestFit="1" customWidth="1"/>
    <col min="1022" max="1022" width="9.140625" style="13"/>
    <col min="1023" max="1023" width="9.7109375" style="13" customWidth="1"/>
    <col min="1024" max="1024" width="8.140625" style="13" customWidth="1"/>
    <col min="1025" max="1025" width="15.5703125" style="13" bestFit="1" customWidth="1"/>
    <col min="1026" max="1026" width="9.140625" style="13"/>
    <col min="1027" max="1027" width="10.7109375" style="13" customWidth="1"/>
    <col min="1028" max="1262" width="9.140625" style="13"/>
    <col min="1263" max="1263" width="20.28515625" style="13" bestFit="1" customWidth="1"/>
    <col min="1264" max="1264" width="9.140625" style="13"/>
    <col min="1265" max="1265" width="13.42578125" style="13" customWidth="1"/>
    <col min="1266" max="1266" width="9.140625" style="13"/>
    <col min="1267" max="1267" width="10.7109375" style="13" customWidth="1"/>
    <col min="1268" max="1268" width="9.140625" style="13"/>
    <col min="1269" max="1269" width="15.5703125" style="13" bestFit="1" customWidth="1"/>
    <col min="1270" max="1270" width="9.140625" style="13"/>
    <col min="1271" max="1271" width="10.7109375" style="13" customWidth="1"/>
    <col min="1272" max="1272" width="9.140625" style="13"/>
    <col min="1273" max="1273" width="15.5703125" style="13" bestFit="1" customWidth="1"/>
    <col min="1274" max="1274" width="9.140625" style="13"/>
    <col min="1275" max="1275" width="10.7109375" style="13" customWidth="1"/>
    <col min="1276" max="1276" width="8.42578125" style="13" customWidth="1"/>
    <col min="1277" max="1277" width="15.5703125" style="13" bestFit="1" customWidth="1"/>
    <col min="1278" max="1278" width="9.140625" style="13"/>
    <col min="1279" max="1279" width="9.7109375" style="13" customWidth="1"/>
    <col min="1280" max="1280" width="8.140625" style="13" customWidth="1"/>
    <col min="1281" max="1281" width="15.5703125" style="13" bestFit="1" customWidth="1"/>
    <col min="1282" max="1282" width="9.140625" style="13"/>
    <col min="1283" max="1283" width="10.7109375" style="13" customWidth="1"/>
    <col min="1284" max="1518" width="9.140625" style="13"/>
    <col min="1519" max="1519" width="20.28515625" style="13" bestFit="1" customWidth="1"/>
    <col min="1520" max="1520" width="9.140625" style="13"/>
    <col min="1521" max="1521" width="13.42578125" style="13" customWidth="1"/>
    <col min="1522" max="1522" width="9.140625" style="13"/>
    <col min="1523" max="1523" width="10.7109375" style="13" customWidth="1"/>
    <col min="1524" max="1524" width="9.140625" style="13"/>
    <col min="1525" max="1525" width="15.5703125" style="13" bestFit="1" customWidth="1"/>
    <col min="1526" max="1526" width="9.140625" style="13"/>
    <col min="1527" max="1527" width="10.7109375" style="13" customWidth="1"/>
    <col min="1528" max="1528" width="9.140625" style="13"/>
    <col min="1529" max="1529" width="15.5703125" style="13" bestFit="1" customWidth="1"/>
    <col min="1530" max="1530" width="9.140625" style="13"/>
    <col min="1531" max="1531" width="10.7109375" style="13" customWidth="1"/>
    <col min="1532" max="1532" width="8.42578125" style="13" customWidth="1"/>
    <col min="1533" max="1533" width="15.5703125" style="13" bestFit="1" customWidth="1"/>
    <col min="1534" max="1534" width="9.140625" style="13"/>
    <col min="1535" max="1535" width="9.7109375" style="13" customWidth="1"/>
    <col min="1536" max="1536" width="8.140625" style="13" customWidth="1"/>
    <col min="1537" max="1537" width="15.5703125" style="13" bestFit="1" customWidth="1"/>
    <col min="1538" max="1538" width="9.140625" style="13"/>
    <col min="1539" max="1539" width="10.7109375" style="13" customWidth="1"/>
    <col min="1540" max="1774" width="9.140625" style="13"/>
    <col min="1775" max="1775" width="20.28515625" style="13" bestFit="1" customWidth="1"/>
    <col min="1776" max="1776" width="9.140625" style="13"/>
    <col min="1777" max="1777" width="13.42578125" style="13" customWidth="1"/>
    <col min="1778" max="1778" width="9.140625" style="13"/>
    <col min="1779" max="1779" width="10.7109375" style="13" customWidth="1"/>
    <col min="1780" max="1780" width="9.140625" style="13"/>
    <col min="1781" max="1781" width="15.5703125" style="13" bestFit="1" customWidth="1"/>
    <col min="1782" max="1782" width="9.140625" style="13"/>
    <col min="1783" max="1783" width="10.7109375" style="13" customWidth="1"/>
    <col min="1784" max="1784" width="9.140625" style="13"/>
    <col min="1785" max="1785" width="15.5703125" style="13" bestFit="1" customWidth="1"/>
    <col min="1786" max="1786" width="9.140625" style="13"/>
    <col min="1787" max="1787" width="10.7109375" style="13" customWidth="1"/>
    <col min="1788" max="1788" width="8.42578125" style="13" customWidth="1"/>
    <col min="1789" max="1789" width="15.5703125" style="13" bestFit="1" customWidth="1"/>
    <col min="1790" max="1790" width="9.140625" style="13"/>
    <col min="1791" max="1791" width="9.7109375" style="13" customWidth="1"/>
    <col min="1792" max="1792" width="8.140625" style="13" customWidth="1"/>
    <col min="1793" max="1793" width="15.5703125" style="13" bestFit="1" customWidth="1"/>
    <col min="1794" max="1794" width="9.140625" style="13"/>
    <col min="1795" max="1795" width="10.7109375" style="13" customWidth="1"/>
    <col min="1796" max="2030" width="9.140625" style="13"/>
    <col min="2031" max="2031" width="20.28515625" style="13" bestFit="1" customWidth="1"/>
    <col min="2032" max="2032" width="9.140625" style="13"/>
    <col min="2033" max="2033" width="13.42578125" style="13" customWidth="1"/>
    <col min="2034" max="2034" width="9.140625" style="13"/>
    <col min="2035" max="2035" width="10.7109375" style="13" customWidth="1"/>
    <col min="2036" max="2036" width="9.140625" style="13"/>
    <col min="2037" max="2037" width="15.5703125" style="13" bestFit="1" customWidth="1"/>
    <col min="2038" max="2038" width="9.140625" style="13"/>
    <col min="2039" max="2039" width="10.7109375" style="13" customWidth="1"/>
    <col min="2040" max="2040" width="9.140625" style="13"/>
    <col min="2041" max="2041" width="15.5703125" style="13" bestFit="1" customWidth="1"/>
    <col min="2042" max="2042" width="9.140625" style="13"/>
    <col min="2043" max="2043" width="10.7109375" style="13" customWidth="1"/>
    <col min="2044" max="2044" width="8.42578125" style="13" customWidth="1"/>
    <col min="2045" max="2045" width="15.5703125" style="13" bestFit="1" customWidth="1"/>
    <col min="2046" max="2046" width="9.140625" style="13"/>
    <col min="2047" max="2047" width="9.7109375" style="13" customWidth="1"/>
    <col min="2048" max="2048" width="8.140625" style="13" customWidth="1"/>
    <col min="2049" max="2049" width="15.5703125" style="13" bestFit="1" customWidth="1"/>
    <col min="2050" max="2050" width="9.140625" style="13"/>
    <col min="2051" max="2051" width="10.7109375" style="13" customWidth="1"/>
    <col min="2052" max="2286" width="9.140625" style="13"/>
    <col min="2287" max="2287" width="20.28515625" style="13" bestFit="1" customWidth="1"/>
    <col min="2288" max="2288" width="9.140625" style="13"/>
    <col min="2289" max="2289" width="13.42578125" style="13" customWidth="1"/>
    <col min="2290" max="2290" width="9.140625" style="13"/>
    <col min="2291" max="2291" width="10.7109375" style="13" customWidth="1"/>
    <col min="2292" max="2292" width="9.140625" style="13"/>
    <col min="2293" max="2293" width="15.5703125" style="13" bestFit="1" customWidth="1"/>
    <col min="2294" max="2294" width="9.140625" style="13"/>
    <col min="2295" max="2295" width="10.7109375" style="13" customWidth="1"/>
    <col min="2296" max="2296" width="9.140625" style="13"/>
    <col min="2297" max="2297" width="15.5703125" style="13" bestFit="1" customWidth="1"/>
    <col min="2298" max="2298" width="9.140625" style="13"/>
    <col min="2299" max="2299" width="10.7109375" style="13" customWidth="1"/>
    <col min="2300" max="2300" width="8.42578125" style="13" customWidth="1"/>
    <col min="2301" max="2301" width="15.5703125" style="13" bestFit="1" customWidth="1"/>
    <col min="2302" max="2302" width="9.140625" style="13"/>
    <col min="2303" max="2303" width="9.7109375" style="13" customWidth="1"/>
    <col min="2304" max="2304" width="8.140625" style="13" customWidth="1"/>
    <col min="2305" max="2305" width="15.5703125" style="13" bestFit="1" customWidth="1"/>
    <col min="2306" max="2306" width="9.140625" style="13"/>
    <col min="2307" max="2307" width="10.7109375" style="13" customWidth="1"/>
    <col min="2308" max="2542" width="9.140625" style="13"/>
    <col min="2543" max="2543" width="20.28515625" style="13" bestFit="1" customWidth="1"/>
    <col min="2544" max="2544" width="9.140625" style="13"/>
    <col min="2545" max="2545" width="13.42578125" style="13" customWidth="1"/>
    <col min="2546" max="2546" width="9.140625" style="13"/>
    <col min="2547" max="2547" width="10.7109375" style="13" customWidth="1"/>
    <col min="2548" max="2548" width="9.140625" style="13"/>
    <col min="2549" max="2549" width="15.5703125" style="13" bestFit="1" customWidth="1"/>
    <col min="2550" max="2550" width="9.140625" style="13"/>
    <col min="2551" max="2551" width="10.7109375" style="13" customWidth="1"/>
    <col min="2552" max="2552" width="9.140625" style="13"/>
    <col min="2553" max="2553" width="15.5703125" style="13" bestFit="1" customWidth="1"/>
    <col min="2554" max="2554" width="9.140625" style="13"/>
    <col min="2555" max="2555" width="10.7109375" style="13" customWidth="1"/>
    <col min="2556" max="2556" width="8.42578125" style="13" customWidth="1"/>
    <col min="2557" max="2557" width="15.5703125" style="13" bestFit="1" customWidth="1"/>
    <col min="2558" max="2558" width="9.140625" style="13"/>
    <col min="2559" max="2559" width="9.7109375" style="13" customWidth="1"/>
    <col min="2560" max="2560" width="8.140625" style="13" customWidth="1"/>
    <col min="2561" max="2561" width="15.5703125" style="13" bestFit="1" customWidth="1"/>
    <col min="2562" max="2562" width="9.140625" style="13"/>
    <col min="2563" max="2563" width="10.7109375" style="13" customWidth="1"/>
    <col min="2564" max="2798" width="9.140625" style="13"/>
    <col min="2799" max="2799" width="20.28515625" style="13" bestFit="1" customWidth="1"/>
    <col min="2800" max="2800" width="9.140625" style="13"/>
    <col min="2801" max="2801" width="13.42578125" style="13" customWidth="1"/>
    <col min="2802" max="2802" width="9.140625" style="13"/>
    <col min="2803" max="2803" width="10.7109375" style="13" customWidth="1"/>
    <col min="2804" max="2804" width="9.140625" style="13"/>
    <col min="2805" max="2805" width="15.5703125" style="13" bestFit="1" customWidth="1"/>
    <col min="2806" max="2806" width="9.140625" style="13"/>
    <col min="2807" max="2807" width="10.7109375" style="13" customWidth="1"/>
    <col min="2808" max="2808" width="9.140625" style="13"/>
    <col min="2809" max="2809" width="15.5703125" style="13" bestFit="1" customWidth="1"/>
    <col min="2810" max="2810" width="9.140625" style="13"/>
    <col min="2811" max="2811" width="10.7109375" style="13" customWidth="1"/>
    <col min="2812" max="2812" width="8.42578125" style="13" customWidth="1"/>
    <col min="2813" max="2813" width="15.5703125" style="13" bestFit="1" customWidth="1"/>
    <col min="2814" max="2814" width="9.140625" style="13"/>
    <col min="2815" max="2815" width="9.7109375" style="13" customWidth="1"/>
    <col min="2816" max="2816" width="8.140625" style="13" customWidth="1"/>
    <col min="2817" max="2817" width="15.5703125" style="13" bestFit="1" customWidth="1"/>
    <col min="2818" max="2818" width="9.140625" style="13"/>
    <col min="2819" max="2819" width="10.7109375" style="13" customWidth="1"/>
    <col min="2820" max="3054" width="9.140625" style="13"/>
    <col min="3055" max="3055" width="20.28515625" style="13" bestFit="1" customWidth="1"/>
    <col min="3056" max="3056" width="9.140625" style="13"/>
    <col min="3057" max="3057" width="13.42578125" style="13" customWidth="1"/>
    <col min="3058" max="3058" width="9.140625" style="13"/>
    <col min="3059" max="3059" width="10.7109375" style="13" customWidth="1"/>
    <col min="3060" max="3060" width="9.140625" style="13"/>
    <col min="3061" max="3061" width="15.5703125" style="13" bestFit="1" customWidth="1"/>
    <col min="3062" max="3062" width="9.140625" style="13"/>
    <col min="3063" max="3063" width="10.7109375" style="13" customWidth="1"/>
    <col min="3064" max="3064" width="9.140625" style="13"/>
    <col min="3065" max="3065" width="15.5703125" style="13" bestFit="1" customWidth="1"/>
    <col min="3066" max="3066" width="9.140625" style="13"/>
    <col min="3067" max="3067" width="10.7109375" style="13" customWidth="1"/>
    <col min="3068" max="3068" width="8.42578125" style="13" customWidth="1"/>
    <col min="3069" max="3069" width="15.5703125" style="13" bestFit="1" customWidth="1"/>
    <col min="3070" max="3070" width="9.140625" style="13"/>
    <col min="3071" max="3071" width="9.7109375" style="13" customWidth="1"/>
    <col min="3072" max="3072" width="8.140625" style="13" customWidth="1"/>
    <col min="3073" max="3073" width="15.5703125" style="13" bestFit="1" customWidth="1"/>
    <col min="3074" max="3074" width="9.140625" style="13"/>
    <col min="3075" max="3075" width="10.7109375" style="13" customWidth="1"/>
    <col min="3076" max="3310" width="9.140625" style="13"/>
    <col min="3311" max="3311" width="20.28515625" style="13" bestFit="1" customWidth="1"/>
    <col min="3312" max="3312" width="9.140625" style="13"/>
    <col min="3313" max="3313" width="13.42578125" style="13" customWidth="1"/>
    <col min="3314" max="3314" width="9.140625" style="13"/>
    <col min="3315" max="3315" width="10.7109375" style="13" customWidth="1"/>
    <col min="3316" max="3316" width="9.140625" style="13"/>
    <col min="3317" max="3317" width="15.5703125" style="13" bestFit="1" customWidth="1"/>
    <col min="3318" max="3318" width="9.140625" style="13"/>
    <col min="3319" max="3319" width="10.7109375" style="13" customWidth="1"/>
    <col min="3320" max="3320" width="9.140625" style="13"/>
    <col min="3321" max="3321" width="15.5703125" style="13" bestFit="1" customWidth="1"/>
    <col min="3322" max="3322" width="9.140625" style="13"/>
    <col min="3323" max="3323" width="10.7109375" style="13" customWidth="1"/>
    <col min="3324" max="3324" width="8.42578125" style="13" customWidth="1"/>
    <col min="3325" max="3325" width="15.5703125" style="13" bestFit="1" customWidth="1"/>
    <col min="3326" max="3326" width="9.140625" style="13"/>
    <col min="3327" max="3327" width="9.7109375" style="13" customWidth="1"/>
    <col min="3328" max="3328" width="8.140625" style="13" customWidth="1"/>
    <col min="3329" max="3329" width="15.5703125" style="13" bestFit="1" customWidth="1"/>
    <col min="3330" max="3330" width="9.140625" style="13"/>
    <col min="3331" max="3331" width="10.7109375" style="13" customWidth="1"/>
    <col min="3332" max="3566" width="9.140625" style="13"/>
    <col min="3567" max="3567" width="20.28515625" style="13" bestFit="1" customWidth="1"/>
    <col min="3568" max="3568" width="9.140625" style="13"/>
    <col min="3569" max="3569" width="13.42578125" style="13" customWidth="1"/>
    <col min="3570" max="3570" width="9.140625" style="13"/>
    <col min="3571" max="3571" width="10.7109375" style="13" customWidth="1"/>
    <col min="3572" max="3572" width="9.140625" style="13"/>
    <col min="3573" max="3573" width="15.5703125" style="13" bestFit="1" customWidth="1"/>
    <col min="3574" max="3574" width="9.140625" style="13"/>
    <col min="3575" max="3575" width="10.7109375" style="13" customWidth="1"/>
    <col min="3576" max="3576" width="9.140625" style="13"/>
    <col min="3577" max="3577" width="15.5703125" style="13" bestFit="1" customWidth="1"/>
    <col min="3578" max="3578" width="9.140625" style="13"/>
    <col min="3579" max="3579" width="10.7109375" style="13" customWidth="1"/>
    <col min="3580" max="3580" width="8.42578125" style="13" customWidth="1"/>
    <col min="3581" max="3581" width="15.5703125" style="13" bestFit="1" customWidth="1"/>
    <col min="3582" max="3582" width="9.140625" style="13"/>
    <col min="3583" max="3583" width="9.7109375" style="13" customWidth="1"/>
    <col min="3584" max="3584" width="8.140625" style="13" customWidth="1"/>
    <col min="3585" max="3585" width="15.5703125" style="13" bestFit="1" customWidth="1"/>
    <col min="3586" max="3586" width="9.140625" style="13"/>
    <col min="3587" max="3587" width="10.7109375" style="13" customWidth="1"/>
    <col min="3588" max="3822" width="9.140625" style="13"/>
    <col min="3823" max="3823" width="20.28515625" style="13" bestFit="1" customWidth="1"/>
    <col min="3824" max="3824" width="9.140625" style="13"/>
    <col min="3825" max="3825" width="13.42578125" style="13" customWidth="1"/>
    <col min="3826" max="3826" width="9.140625" style="13"/>
    <col min="3827" max="3827" width="10.7109375" style="13" customWidth="1"/>
    <col min="3828" max="3828" width="9.140625" style="13"/>
    <col min="3829" max="3829" width="15.5703125" style="13" bestFit="1" customWidth="1"/>
    <col min="3830" max="3830" width="9.140625" style="13"/>
    <col min="3831" max="3831" width="10.7109375" style="13" customWidth="1"/>
    <col min="3832" max="3832" width="9.140625" style="13"/>
    <col min="3833" max="3833" width="15.5703125" style="13" bestFit="1" customWidth="1"/>
    <col min="3834" max="3834" width="9.140625" style="13"/>
    <col min="3835" max="3835" width="10.7109375" style="13" customWidth="1"/>
    <col min="3836" max="3836" width="8.42578125" style="13" customWidth="1"/>
    <col min="3837" max="3837" width="15.5703125" style="13" bestFit="1" customWidth="1"/>
    <col min="3838" max="3838" width="9.140625" style="13"/>
    <col min="3839" max="3839" width="9.7109375" style="13" customWidth="1"/>
    <col min="3840" max="3840" width="8.140625" style="13" customWidth="1"/>
    <col min="3841" max="3841" width="15.5703125" style="13" bestFit="1" customWidth="1"/>
    <col min="3842" max="3842" width="9.140625" style="13"/>
    <col min="3843" max="3843" width="10.7109375" style="13" customWidth="1"/>
    <col min="3844" max="4078" width="9.140625" style="13"/>
    <col min="4079" max="4079" width="20.28515625" style="13" bestFit="1" customWidth="1"/>
    <col min="4080" max="4080" width="9.140625" style="13"/>
    <col min="4081" max="4081" width="13.42578125" style="13" customWidth="1"/>
    <col min="4082" max="4082" width="9.140625" style="13"/>
    <col min="4083" max="4083" width="10.7109375" style="13" customWidth="1"/>
    <col min="4084" max="4084" width="9.140625" style="13"/>
    <col min="4085" max="4085" width="15.5703125" style="13" bestFit="1" customWidth="1"/>
    <col min="4086" max="4086" width="9.140625" style="13"/>
    <col min="4087" max="4087" width="10.7109375" style="13" customWidth="1"/>
    <col min="4088" max="4088" width="9.140625" style="13"/>
    <col min="4089" max="4089" width="15.5703125" style="13" bestFit="1" customWidth="1"/>
    <col min="4090" max="4090" width="9.140625" style="13"/>
    <col min="4091" max="4091" width="10.7109375" style="13" customWidth="1"/>
    <col min="4092" max="4092" width="8.42578125" style="13" customWidth="1"/>
    <col min="4093" max="4093" width="15.5703125" style="13" bestFit="1" customWidth="1"/>
    <col min="4094" max="4094" width="9.140625" style="13"/>
    <col min="4095" max="4095" width="9.7109375" style="13" customWidth="1"/>
    <col min="4096" max="4096" width="8.140625" style="13" customWidth="1"/>
    <col min="4097" max="4097" width="15.5703125" style="13" bestFit="1" customWidth="1"/>
    <col min="4098" max="4098" width="9.140625" style="13"/>
    <col min="4099" max="4099" width="10.7109375" style="13" customWidth="1"/>
    <col min="4100" max="4334" width="9.140625" style="13"/>
    <col min="4335" max="4335" width="20.28515625" style="13" bestFit="1" customWidth="1"/>
    <col min="4336" max="4336" width="9.140625" style="13"/>
    <col min="4337" max="4337" width="13.42578125" style="13" customWidth="1"/>
    <col min="4338" max="4338" width="9.140625" style="13"/>
    <col min="4339" max="4339" width="10.7109375" style="13" customWidth="1"/>
    <col min="4340" max="4340" width="9.140625" style="13"/>
    <col min="4341" max="4341" width="15.5703125" style="13" bestFit="1" customWidth="1"/>
    <col min="4342" max="4342" width="9.140625" style="13"/>
    <col min="4343" max="4343" width="10.7109375" style="13" customWidth="1"/>
    <col min="4344" max="4344" width="9.140625" style="13"/>
    <col min="4345" max="4345" width="15.5703125" style="13" bestFit="1" customWidth="1"/>
    <col min="4346" max="4346" width="9.140625" style="13"/>
    <col min="4347" max="4347" width="10.7109375" style="13" customWidth="1"/>
    <col min="4348" max="4348" width="8.42578125" style="13" customWidth="1"/>
    <col min="4349" max="4349" width="15.5703125" style="13" bestFit="1" customWidth="1"/>
    <col min="4350" max="4350" width="9.140625" style="13"/>
    <col min="4351" max="4351" width="9.7109375" style="13" customWidth="1"/>
    <col min="4352" max="4352" width="8.140625" style="13" customWidth="1"/>
    <col min="4353" max="4353" width="15.5703125" style="13" bestFit="1" customWidth="1"/>
    <col min="4354" max="4354" width="9.140625" style="13"/>
    <col min="4355" max="4355" width="10.7109375" style="13" customWidth="1"/>
    <col min="4356" max="4590" width="9.140625" style="13"/>
    <col min="4591" max="4591" width="20.28515625" style="13" bestFit="1" customWidth="1"/>
    <col min="4592" max="4592" width="9.140625" style="13"/>
    <col min="4593" max="4593" width="13.42578125" style="13" customWidth="1"/>
    <col min="4594" max="4594" width="9.140625" style="13"/>
    <col min="4595" max="4595" width="10.7109375" style="13" customWidth="1"/>
    <col min="4596" max="4596" width="9.140625" style="13"/>
    <col min="4597" max="4597" width="15.5703125" style="13" bestFit="1" customWidth="1"/>
    <col min="4598" max="4598" width="9.140625" style="13"/>
    <col min="4599" max="4599" width="10.7109375" style="13" customWidth="1"/>
    <col min="4600" max="4600" width="9.140625" style="13"/>
    <col min="4601" max="4601" width="15.5703125" style="13" bestFit="1" customWidth="1"/>
    <col min="4602" max="4602" width="9.140625" style="13"/>
    <col min="4603" max="4603" width="10.7109375" style="13" customWidth="1"/>
    <col min="4604" max="4604" width="8.42578125" style="13" customWidth="1"/>
    <col min="4605" max="4605" width="15.5703125" style="13" bestFit="1" customWidth="1"/>
    <col min="4606" max="4606" width="9.140625" style="13"/>
    <col min="4607" max="4607" width="9.7109375" style="13" customWidth="1"/>
    <col min="4608" max="4608" width="8.140625" style="13" customWidth="1"/>
    <col min="4609" max="4609" width="15.5703125" style="13" bestFit="1" customWidth="1"/>
    <col min="4610" max="4610" width="9.140625" style="13"/>
    <col min="4611" max="4611" width="10.7109375" style="13" customWidth="1"/>
    <col min="4612" max="4846" width="9.140625" style="13"/>
    <col min="4847" max="4847" width="20.28515625" style="13" bestFit="1" customWidth="1"/>
    <col min="4848" max="4848" width="9.140625" style="13"/>
    <col min="4849" max="4849" width="13.42578125" style="13" customWidth="1"/>
    <col min="4850" max="4850" width="9.140625" style="13"/>
    <col min="4851" max="4851" width="10.7109375" style="13" customWidth="1"/>
    <col min="4852" max="4852" width="9.140625" style="13"/>
    <col min="4853" max="4853" width="15.5703125" style="13" bestFit="1" customWidth="1"/>
    <col min="4854" max="4854" width="9.140625" style="13"/>
    <col min="4855" max="4855" width="10.7109375" style="13" customWidth="1"/>
    <col min="4856" max="4856" width="9.140625" style="13"/>
    <col min="4857" max="4857" width="15.5703125" style="13" bestFit="1" customWidth="1"/>
    <col min="4858" max="4858" width="9.140625" style="13"/>
    <col min="4859" max="4859" width="10.7109375" style="13" customWidth="1"/>
    <col min="4860" max="4860" width="8.42578125" style="13" customWidth="1"/>
    <col min="4861" max="4861" width="15.5703125" style="13" bestFit="1" customWidth="1"/>
    <col min="4862" max="4862" width="9.140625" style="13"/>
    <col min="4863" max="4863" width="9.7109375" style="13" customWidth="1"/>
    <col min="4864" max="4864" width="8.140625" style="13" customWidth="1"/>
    <col min="4865" max="4865" width="15.5703125" style="13" bestFit="1" customWidth="1"/>
    <col min="4866" max="4866" width="9.140625" style="13"/>
    <col min="4867" max="4867" width="10.7109375" style="13" customWidth="1"/>
    <col min="4868" max="5102" width="9.140625" style="13"/>
    <col min="5103" max="5103" width="20.28515625" style="13" bestFit="1" customWidth="1"/>
    <col min="5104" max="5104" width="9.140625" style="13"/>
    <col min="5105" max="5105" width="13.42578125" style="13" customWidth="1"/>
    <col min="5106" max="5106" width="9.140625" style="13"/>
    <col min="5107" max="5107" width="10.7109375" style="13" customWidth="1"/>
    <col min="5108" max="5108" width="9.140625" style="13"/>
    <col min="5109" max="5109" width="15.5703125" style="13" bestFit="1" customWidth="1"/>
    <col min="5110" max="5110" width="9.140625" style="13"/>
    <col min="5111" max="5111" width="10.7109375" style="13" customWidth="1"/>
    <col min="5112" max="5112" width="9.140625" style="13"/>
    <col min="5113" max="5113" width="15.5703125" style="13" bestFit="1" customWidth="1"/>
    <col min="5114" max="5114" width="9.140625" style="13"/>
    <col min="5115" max="5115" width="10.7109375" style="13" customWidth="1"/>
    <col min="5116" max="5116" width="8.42578125" style="13" customWidth="1"/>
    <col min="5117" max="5117" width="15.5703125" style="13" bestFit="1" customWidth="1"/>
    <col min="5118" max="5118" width="9.140625" style="13"/>
    <col min="5119" max="5119" width="9.7109375" style="13" customWidth="1"/>
    <col min="5120" max="5120" width="8.140625" style="13" customWidth="1"/>
    <col min="5121" max="5121" width="15.5703125" style="13" bestFit="1" customWidth="1"/>
    <col min="5122" max="5122" width="9.140625" style="13"/>
    <col min="5123" max="5123" width="10.7109375" style="13" customWidth="1"/>
    <col min="5124" max="5358" width="9.140625" style="13"/>
    <col min="5359" max="5359" width="20.28515625" style="13" bestFit="1" customWidth="1"/>
    <col min="5360" max="5360" width="9.140625" style="13"/>
    <col min="5361" max="5361" width="13.42578125" style="13" customWidth="1"/>
    <col min="5362" max="5362" width="9.140625" style="13"/>
    <col min="5363" max="5363" width="10.7109375" style="13" customWidth="1"/>
    <col min="5364" max="5364" width="9.140625" style="13"/>
    <col min="5365" max="5365" width="15.5703125" style="13" bestFit="1" customWidth="1"/>
    <col min="5366" max="5366" width="9.140625" style="13"/>
    <col min="5367" max="5367" width="10.7109375" style="13" customWidth="1"/>
    <col min="5368" max="5368" width="9.140625" style="13"/>
    <col min="5369" max="5369" width="15.5703125" style="13" bestFit="1" customWidth="1"/>
    <col min="5370" max="5370" width="9.140625" style="13"/>
    <col min="5371" max="5371" width="10.7109375" style="13" customWidth="1"/>
    <col min="5372" max="5372" width="8.42578125" style="13" customWidth="1"/>
    <col min="5373" max="5373" width="15.5703125" style="13" bestFit="1" customWidth="1"/>
    <col min="5374" max="5374" width="9.140625" style="13"/>
    <col min="5375" max="5375" width="9.7109375" style="13" customWidth="1"/>
    <col min="5376" max="5376" width="8.140625" style="13" customWidth="1"/>
    <col min="5377" max="5377" width="15.5703125" style="13" bestFit="1" customWidth="1"/>
    <col min="5378" max="5378" width="9.140625" style="13"/>
    <col min="5379" max="5379" width="10.7109375" style="13" customWidth="1"/>
    <col min="5380" max="5614" width="9.140625" style="13"/>
    <col min="5615" max="5615" width="20.28515625" style="13" bestFit="1" customWidth="1"/>
    <col min="5616" max="5616" width="9.140625" style="13"/>
    <col min="5617" max="5617" width="13.42578125" style="13" customWidth="1"/>
    <col min="5618" max="5618" width="9.140625" style="13"/>
    <col min="5619" max="5619" width="10.7109375" style="13" customWidth="1"/>
    <col min="5620" max="5620" width="9.140625" style="13"/>
    <col min="5621" max="5621" width="15.5703125" style="13" bestFit="1" customWidth="1"/>
    <col min="5622" max="5622" width="9.140625" style="13"/>
    <col min="5623" max="5623" width="10.7109375" style="13" customWidth="1"/>
    <col min="5624" max="5624" width="9.140625" style="13"/>
    <col min="5625" max="5625" width="15.5703125" style="13" bestFit="1" customWidth="1"/>
    <col min="5626" max="5626" width="9.140625" style="13"/>
    <col min="5627" max="5627" width="10.7109375" style="13" customWidth="1"/>
    <col min="5628" max="5628" width="8.42578125" style="13" customWidth="1"/>
    <col min="5629" max="5629" width="15.5703125" style="13" bestFit="1" customWidth="1"/>
    <col min="5630" max="5630" width="9.140625" style="13"/>
    <col min="5631" max="5631" width="9.7109375" style="13" customWidth="1"/>
    <col min="5632" max="5632" width="8.140625" style="13" customWidth="1"/>
    <col min="5633" max="5633" width="15.5703125" style="13" bestFit="1" customWidth="1"/>
    <col min="5634" max="5634" width="9.140625" style="13"/>
    <col min="5635" max="5635" width="10.7109375" style="13" customWidth="1"/>
    <col min="5636" max="5870" width="9.140625" style="13"/>
    <col min="5871" max="5871" width="20.28515625" style="13" bestFit="1" customWidth="1"/>
    <col min="5872" max="5872" width="9.140625" style="13"/>
    <col min="5873" max="5873" width="13.42578125" style="13" customWidth="1"/>
    <col min="5874" max="5874" width="9.140625" style="13"/>
    <col min="5875" max="5875" width="10.7109375" style="13" customWidth="1"/>
    <col min="5876" max="5876" width="9.140625" style="13"/>
    <col min="5877" max="5877" width="15.5703125" style="13" bestFit="1" customWidth="1"/>
    <col min="5878" max="5878" width="9.140625" style="13"/>
    <col min="5879" max="5879" width="10.7109375" style="13" customWidth="1"/>
    <col min="5880" max="5880" width="9.140625" style="13"/>
    <col min="5881" max="5881" width="15.5703125" style="13" bestFit="1" customWidth="1"/>
    <col min="5882" max="5882" width="9.140625" style="13"/>
    <col min="5883" max="5883" width="10.7109375" style="13" customWidth="1"/>
    <col min="5884" max="5884" width="8.42578125" style="13" customWidth="1"/>
    <col min="5885" max="5885" width="15.5703125" style="13" bestFit="1" customWidth="1"/>
    <col min="5886" max="5886" width="9.140625" style="13"/>
    <col min="5887" max="5887" width="9.7109375" style="13" customWidth="1"/>
    <col min="5888" max="5888" width="8.140625" style="13" customWidth="1"/>
    <col min="5889" max="5889" width="15.5703125" style="13" bestFit="1" customWidth="1"/>
    <col min="5890" max="5890" width="9.140625" style="13"/>
    <col min="5891" max="5891" width="10.7109375" style="13" customWidth="1"/>
    <col min="5892" max="6126" width="9.140625" style="13"/>
    <col min="6127" max="6127" width="20.28515625" style="13" bestFit="1" customWidth="1"/>
    <col min="6128" max="6128" width="9.140625" style="13"/>
    <col min="6129" max="6129" width="13.42578125" style="13" customWidth="1"/>
    <col min="6130" max="6130" width="9.140625" style="13"/>
    <col min="6131" max="6131" width="10.7109375" style="13" customWidth="1"/>
    <col min="6132" max="6132" width="9.140625" style="13"/>
    <col min="6133" max="6133" width="15.5703125" style="13" bestFit="1" customWidth="1"/>
    <col min="6134" max="6134" width="9.140625" style="13"/>
    <col min="6135" max="6135" width="10.7109375" style="13" customWidth="1"/>
    <col min="6136" max="6136" width="9.140625" style="13"/>
    <col min="6137" max="6137" width="15.5703125" style="13" bestFit="1" customWidth="1"/>
    <col min="6138" max="6138" width="9.140625" style="13"/>
    <col min="6139" max="6139" width="10.7109375" style="13" customWidth="1"/>
    <col min="6140" max="6140" width="8.42578125" style="13" customWidth="1"/>
    <col min="6141" max="6141" width="15.5703125" style="13" bestFit="1" customWidth="1"/>
    <col min="6142" max="6142" width="9.140625" style="13"/>
    <col min="6143" max="6143" width="9.7109375" style="13" customWidth="1"/>
    <col min="6144" max="6144" width="8.140625" style="13" customWidth="1"/>
    <col min="6145" max="6145" width="15.5703125" style="13" bestFit="1" customWidth="1"/>
    <col min="6146" max="6146" width="9.140625" style="13"/>
    <col min="6147" max="6147" width="10.7109375" style="13" customWidth="1"/>
    <col min="6148" max="6382" width="9.140625" style="13"/>
    <col min="6383" max="6383" width="20.28515625" style="13" bestFit="1" customWidth="1"/>
    <col min="6384" max="6384" width="9.140625" style="13"/>
    <col min="6385" max="6385" width="13.42578125" style="13" customWidth="1"/>
    <col min="6386" max="6386" width="9.140625" style="13"/>
    <col min="6387" max="6387" width="10.7109375" style="13" customWidth="1"/>
    <col min="6388" max="6388" width="9.140625" style="13"/>
    <col min="6389" max="6389" width="15.5703125" style="13" bestFit="1" customWidth="1"/>
    <col min="6390" max="6390" width="9.140625" style="13"/>
    <col min="6391" max="6391" width="10.7109375" style="13" customWidth="1"/>
    <col min="6392" max="6392" width="9.140625" style="13"/>
    <col min="6393" max="6393" width="15.5703125" style="13" bestFit="1" customWidth="1"/>
    <col min="6394" max="6394" width="9.140625" style="13"/>
    <col min="6395" max="6395" width="10.7109375" style="13" customWidth="1"/>
    <col min="6396" max="6396" width="8.42578125" style="13" customWidth="1"/>
    <col min="6397" max="6397" width="15.5703125" style="13" bestFit="1" customWidth="1"/>
    <col min="6398" max="6398" width="9.140625" style="13"/>
    <col min="6399" max="6399" width="9.7109375" style="13" customWidth="1"/>
    <col min="6400" max="6400" width="8.140625" style="13" customWidth="1"/>
    <col min="6401" max="6401" width="15.5703125" style="13" bestFit="1" customWidth="1"/>
    <col min="6402" max="6402" width="9.140625" style="13"/>
    <col min="6403" max="6403" width="10.7109375" style="13" customWidth="1"/>
    <col min="6404" max="6638" width="9.140625" style="13"/>
    <col min="6639" max="6639" width="20.28515625" style="13" bestFit="1" customWidth="1"/>
    <col min="6640" max="6640" width="9.140625" style="13"/>
    <col min="6641" max="6641" width="13.42578125" style="13" customWidth="1"/>
    <col min="6642" max="6642" width="9.140625" style="13"/>
    <col min="6643" max="6643" width="10.7109375" style="13" customWidth="1"/>
    <col min="6644" max="6644" width="9.140625" style="13"/>
    <col min="6645" max="6645" width="15.5703125" style="13" bestFit="1" customWidth="1"/>
    <col min="6646" max="6646" width="9.140625" style="13"/>
    <col min="6647" max="6647" width="10.7109375" style="13" customWidth="1"/>
    <col min="6648" max="6648" width="9.140625" style="13"/>
    <col min="6649" max="6649" width="15.5703125" style="13" bestFit="1" customWidth="1"/>
    <col min="6650" max="6650" width="9.140625" style="13"/>
    <col min="6651" max="6651" width="10.7109375" style="13" customWidth="1"/>
    <col min="6652" max="6652" width="8.42578125" style="13" customWidth="1"/>
    <col min="6653" max="6653" width="15.5703125" style="13" bestFit="1" customWidth="1"/>
    <col min="6654" max="6654" width="9.140625" style="13"/>
    <col min="6655" max="6655" width="9.7109375" style="13" customWidth="1"/>
    <col min="6656" max="6656" width="8.140625" style="13" customWidth="1"/>
    <col min="6657" max="6657" width="15.5703125" style="13" bestFit="1" customWidth="1"/>
    <col min="6658" max="6658" width="9.140625" style="13"/>
    <col min="6659" max="6659" width="10.7109375" style="13" customWidth="1"/>
    <col min="6660" max="6894" width="9.140625" style="13"/>
    <col min="6895" max="6895" width="20.28515625" style="13" bestFit="1" customWidth="1"/>
    <col min="6896" max="6896" width="9.140625" style="13"/>
    <col min="6897" max="6897" width="13.42578125" style="13" customWidth="1"/>
    <col min="6898" max="6898" width="9.140625" style="13"/>
    <col min="6899" max="6899" width="10.7109375" style="13" customWidth="1"/>
    <col min="6900" max="6900" width="9.140625" style="13"/>
    <col min="6901" max="6901" width="15.5703125" style="13" bestFit="1" customWidth="1"/>
    <col min="6902" max="6902" width="9.140625" style="13"/>
    <col min="6903" max="6903" width="10.7109375" style="13" customWidth="1"/>
    <col min="6904" max="6904" width="9.140625" style="13"/>
    <col min="6905" max="6905" width="15.5703125" style="13" bestFit="1" customWidth="1"/>
    <col min="6906" max="6906" width="9.140625" style="13"/>
    <col min="6907" max="6907" width="10.7109375" style="13" customWidth="1"/>
    <col min="6908" max="6908" width="8.42578125" style="13" customWidth="1"/>
    <col min="6909" max="6909" width="15.5703125" style="13" bestFit="1" customWidth="1"/>
    <col min="6910" max="6910" width="9.140625" style="13"/>
    <col min="6911" max="6911" width="9.7109375" style="13" customWidth="1"/>
    <col min="6912" max="6912" width="8.140625" style="13" customWidth="1"/>
    <col min="6913" max="6913" width="15.5703125" style="13" bestFit="1" customWidth="1"/>
    <col min="6914" max="6914" width="9.140625" style="13"/>
    <col min="6915" max="6915" width="10.7109375" style="13" customWidth="1"/>
    <col min="6916" max="7150" width="9.140625" style="13"/>
    <col min="7151" max="7151" width="20.28515625" style="13" bestFit="1" customWidth="1"/>
    <col min="7152" max="7152" width="9.140625" style="13"/>
    <col min="7153" max="7153" width="13.42578125" style="13" customWidth="1"/>
    <col min="7154" max="7154" width="9.140625" style="13"/>
    <col min="7155" max="7155" width="10.7109375" style="13" customWidth="1"/>
    <col min="7156" max="7156" width="9.140625" style="13"/>
    <col min="7157" max="7157" width="15.5703125" style="13" bestFit="1" customWidth="1"/>
    <col min="7158" max="7158" width="9.140625" style="13"/>
    <col min="7159" max="7159" width="10.7109375" style="13" customWidth="1"/>
    <col min="7160" max="7160" width="9.140625" style="13"/>
    <col min="7161" max="7161" width="15.5703125" style="13" bestFit="1" customWidth="1"/>
    <col min="7162" max="7162" width="9.140625" style="13"/>
    <col min="7163" max="7163" width="10.7109375" style="13" customWidth="1"/>
    <col min="7164" max="7164" width="8.42578125" style="13" customWidth="1"/>
    <col min="7165" max="7165" width="15.5703125" style="13" bestFit="1" customWidth="1"/>
    <col min="7166" max="7166" width="9.140625" style="13"/>
    <col min="7167" max="7167" width="9.7109375" style="13" customWidth="1"/>
    <col min="7168" max="7168" width="8.140625" style="13" customWidth="1"/>
    <col min="7169" max="7169" width="15.5703125" style="13" bestFit="1" customWidth="1"/>
    <col min="7170" max="7170" width="9.140625" style="13"/>
    <col min="7171" max="7171" width="10.7109375" style="13" customWidth="1"/>
    <col min="7172" max="7406" width="9.140625" style="13"/>
    <col min="7407" max="7407" width="20.28515625" style="13" bestFit="1" customWidth="1"/>
    <col min="7408" max="7408" width="9.140625" style="13"/>
    <col min="7409" max="7409" width="13.42578125" style="13" customWidth="1"/>
    <col min="7410" max="7410" width="9.140625" style="13"/>
    <col min="7411" max="7411" width="10.7109375" style="13" customWidth="1"/>
    <col min="7412" max="7412" width="9.140625" style="13"/>
    <col min="7413" max="7413" width="15.5703125" style="13" bestFit="1" customWidth="1"/>
    <col min="7414" max="7414" width="9.140625" style="13"/>
    <col min="7415" max="7415" width="10.7109375" style="13" customWidth="1"/>
    <col min="7416" max="7416" width="9.140625" style="13"/>
    <col min="7417" max="7417" width="15.5703125" style="13" bestFit="1" customWidth="1"/>
    <col min="7418" max="7418" width="9.140625" style="13"/>
    <col min="7419" max="7419" width="10.7109375" style="13" customWidth="1"/>
    <col min="7420" max="7420" width="8.42578125" style="13" customWidth="1"/>
    <col min="7421" max="7421" width="15.5703125" style="13" bestFit="1" customWidth="1"/>
    <col min="7422" max="7422" width="9.140625" style="13"/>
    <col min="7423" max="7423" width="9.7109375" style="13" customWidth="1"/>
    <col min="7424" max="7424" width="8.140625" style="13" customWidth="1"/>
    <col min="7425" max="7425" width="15.5703125" style="13" bestFit="1" customWidth="1"/>
    <col min="7426" max="7426" width="9.140625" style="13"/>
    <col min="7427" max="7427" width="10.7109375" style="13" customWidth="1"/>
    <col min="7428" max="7662" width="9.140625" style="13"/>
    <col min="7663" max="7663" width="20.28515625" style="13" bestFit="1" customWidth="1"/>
    <col min="7664" max="7664" width="9.140625" style="13"/>
    <col min="7665" max="7665" width="13.42578125" style="13" customWidth="1"/>
    <col min="7666" max="7666" width="9.140625" style="13"/>
    <col min="7667" max="7667" width="10.7109375" style="13" customWidth="1"/>
    <col min="7668" max="7668" width="9.140625" style="13"/>
    <col min="7669" max="7669" width="15.5703125" style="13" bestFit="1" customWidth="1"/>
    <col min="7670" max="7670" width="9.140625" style="13"/>
    <col min="7671" max="7671" width="10.7109375" style="13" customWidth="1"/>
    <col min="7672" max="7672" width="9.140625" style="13"/>
    <col min="7673" max="7673" width="15.5703125" style="13" bestFit="1" customWidth="1"/>
    <col min="7674" max="7674" width="9.140625" style="13"/>
    <col min="7675" max="7675" width="10.7109375" style="13" customWidth="1"/>
    <col min="7676" max="7676" width="8.42578125" style="13" customWidth="1"/>
    <col min="7677" max="7677" width="15.5703125" style="13" bestFit="1" customWidth="1"/>
    <col min="7678" max="7678" width="9.140625" style="13"/>
    <col min="7679" max="7679" width="9.7109375" style="13" customWidth="1"/>
    <col min="7680" max="7680" width="8.140625" style="13" customWidth="1"/>
    <col min="7681" max="7681" width="15.5703125" style="13" bestFit="1" customWidth="1"/>
    <col min="7682" max="7682" width="9.140625" style="13"/>
    <col min="7683" max="7683" width="10.7109375" style="13" customWidth="1"/>
    <col min="7684" max="7918" width="9.140625" style="13"/>
    <col min="7919" max="7919" width="20.28515625" style="13" bestFit="1" customWidth="1"/>
    <col min="7920" max="7920" width="9.140625" style="13"/>
    <col min="7921" max="7921" width="13.42578125" style="13" customWidth="1"/>
    <col min="7922" max="7922" width="9.140625" style="13"/>
    <col min="7923" max="7923" width="10.7109375" style="13" customWidth="1"/>
    <col min="7924" max="7924" width="9.140625" style="13"/>
    <col min="7925" max="7925" width="15.5703125" style="13" bestFit="1" customWidth="1"/>
    <col min="7926" max="7926" width="9.140625" style="13"/>
    <col min="7927" max="7927" width="10.7109375" style="13" customWidth="1"/>
    <col min="7928" max="7928" width="9.140625" style="13"/>
    <col min="7929" max="7929" width="15.5703125" style="13" bestFit="1" customWidth="1"/>
    <col min="7930" max="7930" width="9.140625" style="13"/>
    <col min="7931" max="7931" width="10.7109375" style="13" customWidth="1"/>
    <col min="7932" max="7932" width="8.42578125" style="13" customWidth="1"/>
    <col min="7933" max="7933" width="15.5703125" style="13" bestFit="1" customWidth="1"/>
    <col min="7934" max="7934" width="9.140625" style="13"/>
    <col min="7935" max="7935" width="9.7109375" style="13" customWidth="1"/>
    <col min="7936" max="7936" width="8.140625" style="13" customWidth="1"/>
    <col min="7937" max="7937" width="15.5703125" style="13" bestFit="1" customWidth="1"/>
    <col min="7938" max="7938" width="9.140625" style="13"/>
    <col min="7939" max="7939" width="10.7109375" style="13" customWidth="1"/>
    <col min="7940" max="8174" width="9.140625" style="13"/>
    <col min="8175" max="8175" width="20.28515625" style="13" bestFit="1" customWidth="1"/>
    <col min="8176" max="8176" width="9.140625" style="13"/>
    <col min="8177" max="8177" width="13.42578125" style="13" customWidth="1"/>
    <col min="8178" max="8178" width="9.140625" style="13"/>
    <col min="8179" max="8179" width="10.7109375" style="13" customWidth="1"/>
    <col min="8180" max="8180" width="9.140625" style="13"/>
    <col min="8181" max="8181" width="15.5703125" style="13" bestFit="1" customWidth="1"/>
    <col min="8182" max="8182" width="9.140625" style="13"/>
    <col min="8183" max="8183" width="10.7109375" style="13" customWidth="1"/>
    <col min="8184" max="8184" width="9.140625" style="13"/>
    <col min="8185" max="8185" width="15.5703125" style="13" bestFit="1" customWidth="1"/>
    <col min="8186" max="8186" width="9.140625" style="13"/>
    <col min="8187" max="8187" width="10.7109375" style="13" customWidth="1"/>
    <col min="8188" max="8188" width="8.42578125" style="13" customWidth="1"/>
    <col min="8189" max="8189" width="15.5703125" style="13" bestFit="1" customWidth="1"/>
    <col min="8190" max="8190" width="9.140625" style="13"/>
    <col min="8191" max="8191" width="9.7109375" style="13" customWidth="1"/>
    <col min="8192" max="8192" width="8.140625" style="13" customWidth="1"/>
    <col min="8193" max="8193" width="15.5703125" style="13" bestFit="1" customWidth="1"/>
    <col min="8194" max="8194" width="9.140625" style="13"/>
    <col min="8195" max="8195" width="10.7109375" style="13" customWidth="1"/>
    <col min="8196" max="8430" width="9.140625" style="13"/>
    <col min="8431" max="8431" width="20.28515625" style="13" bestFit="1" customWidth="1"/>
    <col min="8432" max="8432" width="9.140625" style="13"/>
    <col min="8433" max="8433" width="13.42578125" style="13" customWidth="1"/>
    <col min="8434" max="8434" width="9.140625" style="13"/>
    <col min="8435" max="8435" width="10.7109375" style="13" customWidth="1"/>
    <col min="8436" max="8436" width="9.140625" style="13"/>
    <col min="8437" max="8437" width="15.5703125" style="13" bestFit="1" customWidth="1"/>
    <col min="8438" max="8438" width="9.140625" style="13"/>
    <col min="8439" max="8439" width="10.7109375" style="13" customWidth="1"/>
    <col min="8440" max="8440" width="9.140625" style="13"/>
    <col min="8441" max="8441" width="15.5703125" style="13" bestFit="1" customWidth="1"/>
    <col min="8442" max="8442" width="9.140625" style="13"/>
    <col min="8443" max="8443" width="10.7109375" style="13" customWidth="1"/>
    <col min="8444" max="8444" width="8.42578125" style="13" customWidth="1"/>
    <col min="8445" max="8445" width="15.5703125" style="13" bestFit="1" customWidth="1"/>
    <col min="8446" max="8446" width="9.140625" style="13"/>
    <col min="8447" max="8447" width="9.7109375" style="13" customWidth="1"/>
    <col min="8448" max="8448" width="8.140625" style="13" customWidth="1"/>
    <col min="8449" max="8449" width="15.5703125" style="13" bestFit="1" customWidth="1"/>
    <col min="8450" max="8450" width="9.140625" style="13"/>
    <col min="8451" max="8451" width="10.7109375" style="13" customWidth="1"/>
    <col min="8452" max="8686" width="9.140625" style="13"/>
    <col min="8687" max="8687" width="20.28515625" style="13" bestFit="1" customWidth="1"/>
    <col min="8688" max="8688" width="9.140625" style="13"/>
    <col min="8689" max="8689" width="13.42578125" style="13" customWidth="1"/>
    <col min="8690" max="8690" width="9.140625" style="13"/>
    <col min="8691" max="8691" width="10.7109375" style="13" customWidth="1"/>
    <col min="8692" max="8692" width="9.140625" style="13"/>
    <col min="8693" max="8693" width="15.5703125" style="13" bestFit="1" customWidth="1"/>
    <col min="8694" max="8694" width="9.140625" style="13"/>
    <col min="8695" max="8695" width="10.7109375" style="13" customWidth="1"/>
    <col min="8696" max="8696" width="9.140625" style="13"/>
    <col min="8697" max="8697" width="15.5703125" style="13" bestFit="1" customWidth="1"/>
    <col min="8698" max="8698" width="9.140625" style="13"/>
    <col min="8699" max="8699" width="10.7109375" style="13" customWidth="1"/>
    <col min="8700" max="8700" width="8.42578125" style="13" customWidth="1"/>
    <col min="8701" max="8701" width="15.5703125" style="13" bestFit="1" customWidth="1"/>
    <col min="8702" max="8702" width="9.140625" style="13"/>
    <col min="8703" max="8703" width="9.7109375" style="13" customWidth="1"/>
    <col min="8704" max="8704" width="8.140625" style="13" customWidth="1"/>
    <col min="8705" max="8705" width="15.5703125" style="13" bestFit="1" customWidth="1"/>
    <col min="8706" max="8706" width="9.140625" style="13"/>
    <col min="8707" max="8707" width="10.7109375" style="13" customWidth="1"/>
    <col min="8708" max="8942" width="9.140625" style="13"/>
    <col min="8943" max="8943" width="20.28515625" style="13" bestFit="1" customWidth="1"/>
    <col min="8944" max="8944" width="9.140625" style="13"/>
    <col min="8945" max="8945" width="13.42578125" style="13" customWidth="1"/>
    <col min="8946" max="8946" width="9.140625" style="13"/>
    <col min="8947" max="8947" width="10.7109375" style="13" customWidth="1"/>
    <col min="8948" max="8948" width="9.140625" style="13"/>
    <col min="8949" max="8949" width="15.5703125" style="13" bestFit="1" customWidth="1"/>
    <col min="8950" max="8950" width="9.140625" style="13"/>
    <col min="8951" max="8951" width="10.7109375" style="13" customWidth="1"/>
    <col min="8952" max="8952" width="9.140625" style="13"/>
    <col min="8953" max="8953" width="15.5703125" style="13" bestFit="1" customWidth="1"/>
    <col min="8954" max="8954" width="9.140625" style="13"/>
    <col min="8955" max="8955" width="10.7109375" style="13" customWidth="1"/>
    <col min="8956" max="8956" width="8.42578125" style="13" customWidth="1"/>
    <col min="8957" max="8957" width="15.5703125" style="13" bestFit="1" customWidth="1"/>
    <col min="8958" max="8958" width="9.140625" style="13"/>
    <col min="8959" max="8959" width="9.7109375" style="13" customWidth="1"/>
    <col min="8960" max="8960" width="8.140625" style="13" customWidth="1"/>
    <col min="8961" max="8961" width="15.5703125" style="13" bestFit="1" customWidth="1"/>
    <col min="8962" max="8962" width="9.140625" style="13"/>
    <col min="8963" max="8963" width="10.7109375" style="13" customWidth="1"/>
    <col min="8964" max="9198" width="9.140625" style="13"/>
    <col min="9199" max="9199" width="20.28515625" style="13" bestFit="1" customWidth="1"/>
    <col min="9200" max="9200" width="9.140625" style="13"/>
    <col min="9201" max="9201" width="13.42578125" style="13" customWidth="1"/>
    <col min="9202" max="9202" width="9.140625" style="13"/>
    <col min="9203" max="9203" width="10.7109375" style="13" customWidth="1"/>
    <col min="9204" max="9204" width="9.140625" style="13"/>
    <col min="9205" max="9205" width="15.5703125" style="13" bestFit="1" customWidth="1"/>
    <col min="9206" max="9206" width="9.140625" style="13"/>
    <col min="9207" max="9207" width="10.7109375" style="13" customWidth="1"/>
    <col min="9208" max="9208" width="9.140625" style="13"/>
    <col min="9209" max="9209" width="15.5703125" style="13" bestFit="1" customWidth="1"/>
    <col min="9210" max="9210" width="9.140625" style="13"/>
    <col min="9211" max="9211" width="10.7109375" style="13" customWidth="1"/>
    <col min="9212" max="9212" width="8.42578125" style="13" customWidth="1"/>
    <col min="9213" max="9213" width="15.5703125" style="13" bestFit="1" customWidth="1"/>
    <col min="9214" max="9214" width="9.140625" style="13"/>
    <col min="9215" max="9215" width="9.7109375" style="13" customWidth="1"/>
    <col min="9216" max="9216" width="8.140625" style="13" customWidth="1"/>
    <col min="9217" max="9217" width="15.5703125" style="13" bestFit="1" customWidth="1"/>
    <col min="9218" max="9218" width="9.140625" style="13"/>
    <col min="9219" max="9219" width="10.7109375" style="13" customWidth="1"/>
    <col min="9220" max="9454" width="9.140625" style="13"/>
    <col min="9455" max="9455" width="20.28515625" style="13" bestFit="1" customWidth="1"/>
    <col min="9456" max="9456" width="9.140625" style="13"/>
    <col min="9457" max="9457" width="13.42578125" style="13" customWidth="1"/>
    <col min="9458" max="9458" width="9.140625" style="13"/>
    <col min="9459" max="9459" width="10.7109375" style="13" customWidth="1"/>
    <col min="9460" max="9460" width="9.140625" style="13"/>
    <col min="9461" max="9461" width="15.5703125" style="13" bestFit="1" customWidth="1"/>
    <col min="9462" max="9462" width="9.140625" style="13"/>
    <col min="9463" max="9463" width="10.7109375" style="13" customWidth="1"/>
    <col min="9464" max="9464" width="9.140625" style="13"/>
    <col min="9465" max="9465" width="15.5703125" style="13" bestFit="1" customWidth="1"/>
    <col min="9466" max="9466" width="9.140625" style="13"/>
    <col min="9467" max="9467" width="10.7109375" style="13" customWidth="1"/>
    <col min="9468" max="9468" width="8.42578125" style="13" customWidth="1"/>
    <col min="9469" max="9469" width="15.5703125" style="13" bestFit="1" customWidth="1"/>
    <col min="9470" max="9470" width="9.140625" style="13"/>
    <col min="9471" max="9471" width="9.7109375" style="13" customWidth="1"/>
    <col min="9472" max="9472" width="8.140625" style="13" customWidth="1"/>
    <col min="9473" max="9473" width="15.5703125" style="13" bestFit="1" customWidth="1"/>
    <col min="9474" max="9474" width="9.140625" style="13"/>
    <col min="9475" max="9475" width="10.7109375" style="13" customWidth="1"/>
    <col min="9476" max="9710" width="9.140625" style="13"/>
    <col min="9711" max="9711" width="20.28515625" style="13" bestFit="1" customWidth="1"/>
    <col min="9712" max="9712" width="9.140625" style="13"/>
    <col min="9713" max="9713" width="13.42578125" style="13" customWidth="1"/>
    <col min="9714" max="9714" width="9.140625" style="13"/>
    <col min="9715" max="9715" width="10.7109375" style="13" customWidth="1"/>
    <col min="9716" max="9716" width="9.140625" style="13"/>
    <col min="9717" max="9717" width="15.5703125" style="13" bestFit="1" customWidth="1"/>
    <col min="9718" max="9718" width="9.140625" style="13"/>
    <col min="9719" max="9719" width="10.7109375" style="13" customWidth="1"/>
    <col min="9720" max="9720" width="9.140625" style="13"/>
    <col min="9721" max="9721" width="15.5703125" style="13" bestFit="1" customWidth="1"/>
    <col min="9722" max="9722" width="9.140625" style="13"/>
    <col min="9723" max="9723" width="10.7109375" style="13" customWidth="1"/>
    <col min="9724" max="9724" width="8.42578125" style="13" customWidth="1"/>
    <col min="9725" max="9725" width="15.5703125" style="13" bestFit="1" customWidth="1"/>
    <col min="9726" max="9726" width="9.140625" style="13"/>
    <col min="9727" max="9727" width="9.7109375" style="13" customWidth="1"/>
    <col min="9728" max="9728" width="8.140625" style="13" customWidth="1"/>
    <col min="9729" max="9729" width="15.5703125" style="13" bestFit="1" customWidth="1"/>
    <col min="9730" max="9730" width="9.140625" style="13"/>
    <col min="9731" max="9731" width="10.7109375" style="13" customWidth="1"/>
    <col min="9732" max="9966" width="9.140625" style="13"/>
    <col min="9967" max="9967" width="20.28515625" style="13" bestFit="1" customWidth="1"/>
    <col min="9968" max="9968" width="9.140625" style="13"/>
    <col min="9969" max="9969" width="13.42578125" style="13" customWidth="1"/>
    <col min="9970" max="9970" width="9.140625" style="13"/>
    <col min="9971" max="9971" width="10.7109375" style="13" customWidth="1"/>
    <col min="9972" max="9972" width="9.140625" style="13"/>
    <col min="9973" max="9973" width="15.5703125" style="13" bestFit="1" customWidth="1"/>
    <col min="9974" max="9974" width="9.140625" style="13"/>
    <col min="9975" max="9975" width="10.7109375" style="13" customWidth="1"/>
    <col min="9976" max="9976" width="9.140625" style="13"/>
    <col min="9977" max="9977" width="15.5703125" style="13" bestFit="1" customWidth="1"/>
    <col min="9978" max="9978" width="9.140625" style="13"/>
    <col min="9979" max="9979" width="10.7109375" style="13" customWidth="1"/>
    <col min="9980" max="9980" width="8.42578125" style="13" customWidth="1"/>
    <col min="9981" max="9981" width="15.5703125" style="13" bestFit="1" customWidth="1"/>
    <col min="9982" max="9982" width="9.140625" style="13"/>
    <col min="9983" max="9983" width="9.7109375" style="13" customWidth="1"/>
    <col min="9984" max="9984" width="8.140625" style="13" customWidth="1"/>
    <col min="9985" max="9985" width="15.5703125" style="13" bestFit="1" customWidth="1"/>
    <col min="9986" max="9986" width="9.140625" style="13"/>
    <col min="9987" max="9987" width="10.7109375" style="13" customWidth="1"/>
    <col min="9988" max="10222" width="9.140625" style="13"/>
    <col min="10223" max="10223" width="20.28515625" style="13" bestFit="1" customWidth="1"/>
    <col min="10224" max="10224" width="9.140625" style="13"/>
    <col min="10225" max="10225" width="13.42578125" style="13" customWidth="1"/>
    <col min="10226" max="10226" width="9.140625" style="13"/>
    <col min="10227" max="10227" width="10.7109375" style="13" customWidth="1"/>
    <col min="10228" max="10228" width="9.140625" style="13"/>
    <col min="10229" max="10229" width="15.5703125" style="13" bestFit="1" customWidth="1"/>
    <col min="10230" max="10230" width="9.140625" style="13"/>
    <col min="10231" max="10231" width="10.7109375" style="13" customWidth="1"/>
    <col min="10232" max="10232" width="9.140625" style="13"/>
    <col min="10233" max="10233" width="15.5703125" style="13" bestFit="1" customWidth="1"/>
    <col min="10234" max="10234" width="9.140625" style="13"/>
    <col min="10235" max="10235" width="10.7109375" style="13" customWidth="1"/>
    <col min="10236" max="10236" width="8.42578125" style="13" customWidth="1"/>
    <col min="10237" max="10237" width="15.5703125" style="13" bestFit="1" customWidth="1"/>
    <col min="10238" max="10238" width="9.140625" style="13"/>
    <col min="10239" max="10239" width="9.7109375" style="13" customWidth="1"/>
    <col min="10240" max="10240" width="8.140625" style="13" customWidth="1"/>
    <col min="10241" max="10241" width="15.5703125" style="13" bestFit="1" customWidth="1"/>
    <col min="10242" max="10242" width="9.140625" style="13"/>
    <col min="10243" max="10243" width="10.7109375" style="13" customWidth="1"/>
    <col min="10244" max="10478" width="9.140625" style="13"/>
    <col min="10479" max="10479" width="20.28515625" style="13" bestFit="1" customWidth="1"/>
    <col min="10480" max="10480" width="9.140625" style="13"/>
    <col min="10481" max="10481" width="13.42578125" style="13" customWidth="1"/>
    <col min="10482" max="10482" width="9.140625" style="13"/>
    <col min="10483" max="10483" width="10.7109375" style="13" customWidth="1"/>
    <col min="10484" max="10484" width="9.140625" style="13"/>
    <col min="10485" max="10485" width="15.5703125" style="13" bestFit="1" customWidth="1"/>
    <col min="10486" max="10486" width="9.140625" style="13"/>
    <col min="10487" max="10487" width="10.7109375" style="13" customWidth="1"/>
    <col min="10488" max="10488" width="9.140625" style="13"/>
    <col min="10489" max="10489" width="15.5703125" style="13" bestFit="1" customWidth="1"/>
    <col min="10490" max="10490" width="9.140625" style="13"/>
    <col min="10491" max="10491" width="10.7109375" style="13" customWidth="1"/>
    <col min="10492" max="10492" width="8.42578125" style="13" customWidth="1"/>
    <col min="10493" max="10493" width="15.5703125" style="13" bestFit="1" customWidth="1"/>
    <col min="10494" max="10494" width="9.140625" style="13"/>
    <col min="10495" max="10495" width="9.7109375" style="13" customWidth="1"/>
    <col min="10496" max="10496" width="8.140625" style="13" customWidth="1"/>
    <col min="10497" max="10497" width="15.5703125" style="13" bestFit="1" customWidth="1"/>
    <col min="10498" max="10498" width="9.140625" style="13"/>
    <col min="10499" max="10499" width="10.7109375" style="13" customWidth="1"/>
    <col min="10500" max="10734" width="9.140625" style="13"/>
    <col min="10735" max="10735" width="20.28515625" style="13" bestFit="1" customWidth="1"/>
    <col min="10736" max="10736" width="9.140625" style="13"/>
    <col min="10737" max="10737" width="13.42578125" style="13" customWidth="1"/>
    <col min="10738" max="10738" width="9.140625" style="13"/>
    <col min="10739" max="10739" width="10.7109375" style="13" customWidth="1"/>
    <col min="10740" max="10740" width="9.140625" style="13"/>
    <col min="10741" max="10741" width="15.5703125" style="13" bestFit="1" customWidth="1"/>
    <col min="10742" max="10742" width="9.140625" style="13"/>
    <col min="10743" max="10743" width="10.7109375" style="13" customWidth="1"/>
    <col min="10744" max="10744" width="9.140625" style="13"/>
    <col min="10745" max="10745" width="15.5703125" style="13" bestFit="1" customWidth="1"/>
    <col min="10746" max="10746" width="9.140625" style="13"/>
    <col min="10747" max="10747" width="10.7109375" style="13" customWidth="1"/>
    <col min="10748" max="10748" width="8.42578125" style="13" customWidth="1"/>
    <col min="10749" max="10749" width="15.5703125" style="13" bestFit="1" customWidth="1"/>
    <col min="10750" max="10750" width="9.140625" style="13"/>
    <col min="10751" max="10751" width="9.7109375" style="13" customWidth="1"/>
    <col min="10752" max="10752" width="8.140625" style="13" customWidth="1"/>
    <col min="10753" max="10753" width="15.5703125" style="13" bestFit="1" customWidth="1"/>
    <col min="10754" max="10754" width="9.140625" style="13"/>
    <col min="10755" max="10755" width="10.7109375" style="13" customWidth="1"/>
    <col min="10756" max="10990" width="9.140625" style="13"/>
    <col min="10991" max="10991" width="20.28515625" style="13" bestFit="1" customWidth="1"/>
    <col min="10992" max="10992" width="9.140625" style="13"/>
    <col min="10993" max="10993" width="13.42578125" style="13" customWidth="1"/>
    <col min="10994" max="10994" width="9.140625" style="13"/>
    <col min="10995" max="10995" width="10.7109375" style="13" customWidth="1"/>
    <col min="10996" max="10996" width="9.140625" style="13"/>
    <col min="10997" max="10997" width="15.5703125" style="13" bestFit="1" customWidth="1"/>
    <col min="10998" max="10998" width="9.140625" style="13"/>
    <col min="10999" max="10999" width="10.7109375" style="13" customWidth="1"/>
    <col min="11000" max="11000" width="9.140625" style="13"/>
    <col min="11001" max="11001" width="15.5703125" style="13" bestFit="1" customWidth="1"/>
    <col min="11002" max="11002" width="9.140625" style="13"/>
    <col min="11003" max="11003" width="10.7109375" style="13" customWidth="1"/>
    <col min="11004" max="11004" width="8.42578125" style="13" customWidth="1"/>
    <col min="11005" max="11005" width="15.5703125" style="13" bestFit="1" customWidth="1"/>
    <col min="11006" max="11006" width="9.140625" style="13"/>
    <col min="11007" max="11007" width="9.7109375" style="13" customWidth="1"/>
    <col min="11008" max="11008" width="8.140625" style="13" customWidth="1"/>
    <col min="11009" max="11009" width="15.5703125" style="13" bestFit="1" customWidth="1"/>
    <col min="11010" max="11010" width="9.140625" style="13"/>
    <col min="11011" max="11011" width="10.7109375" style="13" customWidth="1"/>
    <col min="11012" max="11246" width="9.140625" style="13"/>
    <col min="11247" max="11247" width="20.28515625" style="13" bestFit="1" customWidth="1"/>
    <col min="11248" max="11248" width="9.140625" style="13"/>
    <col min="11249" max="11249" width="13.42578125" style="13" customWidth="1"/>
    <col min="11250" max="11250" width="9.140625" style="13"/>
    <col min="11251" max="11251" width="10.7109375" style="13" customWidth="1"/>
    <col min="11252" max="11252" width="9.140625" style="13"/>
    <col min="11253" max="11253" width="15.5703125" style="13" bestFit="1" customWidth="1"/>
    <col min="11254" max="11254" width="9.140625" style="13"/>
    <col min="11255" max="11255" width="10.7109375" style="13" customWidth="1"/>
    <col min="11256" max="11256" width="9.140625" style="13"/>
    <col min="11257" max="11257" width="15.5703125" style="13" bestFit="1" customWidth="1"/>
    <col min="11258" max="11258" width="9.140625" style="13"/>
    <col min="11259" max="11259" width="10.7109375" style="13" customWidth="1"/>
    <col min="11260" max="11260" width="8.42578125" style="13" customWidth="1"/>
    <col min="11261" max="11261" width="15.5703125" style="13" bestFit="1" customWidth="1"/>
    <col min="11262" max="11262" width="9.140625" style="13"/>
    <col min="11263" max="11263" width="9.7109375" style="13" customWidth="1"/>
    <col min="11264" max="11264" width="8.140625" style="13" customWidth="1"/>
    <col min="11265" max="11265" width="15.5703125" style="13" bestFit="1" customWidth="1"/>
    <col min="11266" max="11266" width="9.140625" style="13"/>
    <col min="11267" max="11267" width="10.7109375" style="13" customWidth="1"/>
    <col min="11268" max="11502" width="9.140625" style="13"/>
    <col min="11503" max="11503" width="20.28515625" style="13" bestFit="1" customWidth="1"/>
    <col min="11504" max="11504" width="9.140625" style="13"/>
    <col min="11505" max="11505" width="13.42578125" style="13" customWidth="1"/>
    <col min="11506" max="11506" width="9.140625" style="13"/>
    <col min="11507" max="11507" width="10.7109375" style="13" customWidth="1"/>
    <col min="11508" max="11508" width="9.140625" style="13"/>
    <col min="11509" max="11509" width="15.5703125" style="13" bestFit="1" customWidth="1"/>
    <col min="11510" max="11510" width="9.140625" style="13"/>
    <col min="11511" max="11511" width="10.7109375" style="13" customWidth="1"/>
    <col min="11512" max="11512" width="9.140625" style="13"/>
    <col min="11513" max="11513" width="15.5703125" style="13" bestFit="1" customWidth="1"/>
    <col min="11514" max="11514" width="9.140625" style="13"/>
    <col min="11515" max="11515" width="10.7109375" style="13" customWidth="1"/>
    <col min="11516" max="11516" width="8.42578125" style="13" customWidth="1"/>
    <col min="11517" max="11517" width="15.5703125" style="13" bestFit="1" customWidth="1"/>
    <col min="11518" max="11518" width="9.140625" style="13"/>
    <col min="11519" max="11519" width="9.7109375" style="13" customWidth="1"/>
    <col min="11520" max="11520" width="8.140625" style="13" customWidth="1"/>
    <col min="11521" max="11521" width="15.5703125" style="13" bestFit="1" customWidth="1"/>
    <col min="11522" max="11522" width="9.140625" style="13"/>
    <col min="11523" max="11523" width="10.7109375" style="13" customWidth="1"/>
    <col min="11524" max="11758" width="9.140625" style="13"/>
    <col min="11759" max="11759" width="20.28515625" style="13" bestFit="1" customWidth="1"/>
    <col min="11760" max="11760" width="9.140625" style="13"/>
    <col min="11761" max="11761" width="13.42578125" style="13" customWidth="1"/>
    <col min="11762" max="11762" width="9.140625" style="13"/>
    <col min="11763" max="11763" width="10.7109375" style="13" customWidth="1"/>
    <col min="11764" max="11764" width="9.140625" style="13"/>
    <col min="11765" max="11765" width="15.5703125" style="13" bestFit="1" customWidth="1"/>
    <col min="11766" max="11766" width="9.140625" style="13"/>
    <col min="11767" max="11767" width="10.7109375" style="13" customWidth="1"/>
    <col min="11768" max="11768" width="9.140625" style="13"/>
    <col min="11769" max="11769" width="15.5703125" style="13" bestFit="1" customWidth="1"/>
    <col min="11770" max="11770" width="9.140625" style="13"/>
    <col min="11771" max="11771" width="10.7109375" style="13" customWidth="1"/>
    <col min="11772" max="11772" width="8.42578125" style="13" customWidth="1"/>
    <col min="11773" max="11773" width="15.5703125" style="13" bestFit="1" customWidth="1"/>
    <col min="11774" max="11774" width="9.140625" style="13"/>
    <col min="11775" max="11775" width="9.7109375" style="13" customWidth="1"/>
    <col min="11776" max="11776" width="8.140625" style="13" customWidth="1"/>
    <col min="11777" max="11777" width="15.5703125" style="13" bestFit="1" customWidth="1"/>
    <col min="11778" max="11778" width="9.140625" style="13"/>
    <col min="11779" max="11779" width="10.7109375" style="13" customWidth="1"/>
    <col min="11780" max="12014" width="9.140625" style="13"/>
    <col min="12015" max="12015" width="20.28515625" style="13" bestFit="1" customWidth="1"/>
    <col min="12016" max="12016" width="9.140625" style="13"/>
    <col min="12017" max="12017" width="13.42578125" style="13" customWidth="1"/>
    <col min="12018" max="12018" width="9.140625" style="13"/>
    <col min="12019" max="12019" width="10.7109375" style="13" customWidth="1"/>
    <col min="12020" max="12020" width="9.140625" style="13"/>
    <col min="12021" max="12021" width="15.5703125" style="13" bestFit="1" customWidth="1"/>
    <col min="12022" max="12022" width="9.140625" style="13"/>
    <col min="12023" max="12023" width="10.7109375" style="13" customWidth="1"/>
    <col min="12024" max="12024" width="9.140625" style="13"/>
    <col min="12025" max="12025" width="15.5703125" style="13" bestFit="1" customWidth="1"/>
    <col min="12026" max="12026" width="9.140625" style="13"/>
    <col min="12027" max="12027" width="10.7109375" style="13" customWidth="1"/>
    <col min="12028" max="12028" width="8.42578125" style="13" customWidth="1"/>
    <col min="12029" max="12029" width="15.5703125" style="13" bestFit="1" customWidth="1"/>
    <col min="12030" max="12030" width="9.140625" style="13"/>
    <col min="12031" max="12031" width="9.7109375" style="13" customWidth="1"/>
    <col min="12032" max="12032" width="8.140625" style="13" customWidth="1"/>
    <col min="12033" max="12033" width="15.5703125" style="13" bestFit="1" customWidth="1"/>
    <col min="12034" max="12034" width="9.140625" style="13"/>
    <col min="12035" max="12035" width="10.7109375" style="13" customWidth="1"/>
    <col min="12036" max="12270" width="9.140625" style="13"/>
    <col min="12271" max="12271" width="20.28515625" style="13" bestFit="1" customWidth="1"/>
    <col min="12272" max="12272" width="9.140625" style="13"/>
    <col min="12273" max="12273" width="13.42578125" style="13" customWidth="1"/>
    <col min="12274" max="12274" width="9.140625" style="13"/>
    <col min="12275" max="12275" width="10.7109375" style="13" customWidth="1"/>
    <col min="12276" max="12276" width="9.140625" style="13"/>
    <col min="12277" max="12277" width="15.5703125" style="13" bestFit="1" customWidth="1"/>
    <col min="12278" max="12278" width="9.140625" style="13"/>
    <col min="12279" max="12279" width="10.7109375" style="13" customWidth="1"/>
    <col min="12280" max="12280" width="9.140625" style="13"/>
    <col min="12281" max="12281" width="15.5703125" style="13" bestFit="1" customWidth="1"/>
    <col min="12282" max="12282" width="9.140625" style="13"/>
    <col min="12283" max="12283" width="10.7109375" style="13" customWidth="1"/>
    <col min="12284" max="12284" width="8.42578125" style="13" customWidth="1"/>
    <col min="12285" max="12285" width="15.5703125" style="13" bestFit="1" customWidth="1"/>
    <col min="12286" max="12286" width="9.140625" style="13"/>
    <col min="12287" max="12287" width="9.7109375" style="13" customWidth="1"/>
    <col min="12288" max="12288" width="8.140625" style="13" customWidth="1"/>
    <col min="12289" max="12289" width="15.5703125" style="13" bestFit="1" customWidth="1"/>
    <col min="12290" max="12290" width="9.140625" style="13"/>
    <col min="12291" max="12291" width="10.7109375" style="13" customWidth="1"/>
    <col min="12292" max="12526" width="9.140625" style="13"/>
    <col min="12527" max="12527" width="20.28515625" style="13" bestFit="1" customWidth="1"/>
    <col min="12528" max="12528" width="9.140625" style="13"/>
    <col min="12529" max="12529" width="13.42578125" style="13" customWidth="1"/>
    <col min="12530" max="12530" width="9.140625" style="13"/>
    <col min="12531" max="12531" width="10.7109375" style="13" customWidth="1"/>
    <col min="12532" max="12532" width="9.140625" style="13"/>
    <col min="12533" max="12533" width="15.5703125" style="13" bestFit="1" customWidth="1"/>
    <col min="12534" max="12534" width="9.140625" style="13"/>
    <col min="12535" max="12535" width="10.7109375" style="13" customWidth="1"/>
    <col min="12536" max="12536" width="9.140625" style="13"/>
    <col min="12537" max="12537" width="15.5703125" style="13" bestFit="1" customWidth="1"/>
    <col min="12538" max="12538" width="9.140625" style="13"/>
    <col min="12539" max="12539" width="10.7109375" style="13" customWidth="1"/>
    <col min="12540" max="12540" width="8.42578125" style="13" customWidth="1"/>
    <col min="12541" max="12541" width="15.5703125" style="13" bestFit="1" customWidth="1"/>
    <col min="12542" max="12542" width="9.140625" style="13"/>
    <col min="12543" max="12543" width="9.7109375" style="13" customWidth="1"/>
    <col min="12544" max="12544" width="8.140625" style="13" customWidth="1"/>
    <col min="12545" max="12545" width="15.5703125" style="13" bestFit="1" customWidth="1"/>
    <col min="12546" max="12546" width="9.140625" style="13"/>
    <col min="12547" max="12547" width="10.7109375" style="13" customWidth="1"/>
    <col min="12548" max="12782" width="9.140625" style="13"/>
    <col min="12783" max="12783" width="20.28515625" style="13" bestFit="1" customWidth="1"/>
    <col min="12784" max="12784" width="9.140625" style="13"/>
    <col min="12785" max="12785" width="13.42578125" style="13" customWidth="1"/>
    <col min="12786" max="12786" width="9.140625" style="13"/>
    <col min="12787" max="12787" width="10.7109375" style="13" customWidth="1"/>
    <col min="12788" max="12788" width="9.140625" style="13"/>
    <col min="12789" max="12789" width="15.5703125" style="13" bestFit="1" customWidth="1"/>
    <col min="12790" max="12790" width="9.140625" style="13"/>
    <col min="12791" max="12791" width="10.7109375" style="13" customWidth="1"/>
    <col min="12792" max="12792" width="9.140625" style="13"/>
    <col min="12793" max="12793" width="15.5703125" style="13" bestFit="1" customWidth="1"/>
    <col min="12794" max="12794" width="9.140625" style="13"/>
    <col min="12795" max="12795" width="10.7109375" style="13" customWidth="1"/>
    <col min="12796" max="12796" width="8.42578125" style="13" customWidth="1"/>
    <col min="12797" max="12797" width="15.5703125" style="13" bestFit="1" customWidth="1"/>
    <col min="12798" max="12798" width="9.140625" style="13"/>
    <col min="12799" max="12799" width="9.7109375" style="13" customWidth="1"/>
    <col min="12800" max="12800" width="8.140625" style="13" customWidth="1"/>
    <col min="12801" max="12801" width="15.5703125" style="13" bestFit="1" customWidth="1"/>
    <col min="12802" max="12802" width="9.140625" style="13"/>
    <col min="12803" max="12803" width="10.7109375" style="13" customWidth="1"/>
    <col min="12804" max="13038" width="9.140625" style="13"/>
    <col min="13039" max="13039" width="20.28515625" style="13" bestFit="1" customWidth="1"/>
    <col min="13040" max="13040" width="9.140625" style="13"/>
    <col min="13041" max="13041" width="13.42578125" style="13" customWidth="1"/>
    <col min="13042" max="13042" width="9.140625" style="13"/>
    <col min="13043" max="13043" width="10.7109375" style="13" customWidth="1"/>
    <col min="13044" max="13044" width="9.140625" style="13"/>
    <col min="13045" max="13045" width="15.5703125" style="13" bestFit="1" customWidth="1"/>
    <col min="13046" max="13046" width="9.140625" style="13"/>
    <col min="13047" max="13047" width="10.7109375" style="13" customWidth="1"/>
    <col min="13048" max="13048" width="9.140625" style="13"/>
    <col min="13049" max="13049" width="15.5703125" style="13" bestFit="1" customWidth="1"/>
    <col min="13050" max="13050" width="9.140625" style="13"/>
    <col min="13051" max="13051" width="10.7109375" style="13" customWidth="1"/>
    <col min="13052" max="13052" width="8.42578125" style="13" customWidth="1"/>
    <col min="13053" max="13053" width="15.5703125" style="13" bestFit="1" customWidth="1"/>
    <col min="13054" max="13054" width="9.140625" style="13"/>
    <col min="13055" max="13055" width="9.7109375" style="13" customWidth="1"/>
    <col min="13056" max="13056" width="8.140625" style="13" customWidth="1"/>
    <col min="13057" max="13057" width="15.5703125" style="13" bestFit="1" customWidth="1"/>
    <col min="13058" max="13058" width="9.140625" style="13"/>
    <col min="13059" max="13059" width="10.7109375" style="13" customWidth="1"/>
    <col min="13060" max="13294" width="9.140625" style="13"/>
    <col min="13295" max="13295" width="20.28515625" style="13" bestFit="1" customWidth="1"/>
    <col min="13296" max="13296" width="9.140625" style="13"/>
    <col min="13297" max="13297" width="13.42578125" style="13" customWidth="1"/>
    <col min="13298" max="13298" width="9.140625" style="13"/>
    <col min="13299" max="13299" width="10.7109375" style="13" customWidth="1"/>
    <col min="13300" max="13300" width="9.140625" style="13"/>
    <col min="13301" max="13301" width="15.5703125" style="13" bestFit="1" customWidth="1"/>
    <col min="13302" max="13302" width="9.140625" style="13"/>
    <col min="13303" max="13303" width="10.7109375" style="13" customWidth="1"/>
    <col min="13304" max="13304" width="9.140625" style="13"/>
    <col min="13305" max="13305" width="15.5703125" style="13" bestFit="1" customWidth="1"/>
    <col min="13306" max="13306" width="9.140625" style="13"/>
    <col min="13307" max="13307" width="10.7109375" style="13" customWidth="1"/>
    <col min="13308" max="13308" width="8.42578125" style="13" customWidth="1"/>
    <col min="13309" max="13309" width="15.5703125" style="13" bestFit="1" customWidth="1"/>
    <col min="13310" max="13310" width="9.140625" style="13"/>
    <col min="13311" max="13311" width="9.7109375" style="13" customWidth="1"/>
    <col min="13312" max="13312" width="8.140625" style="13" customWidth="1"/>
    <col min="13313" max="13313" width="15.5703125" style="13" bestFit="1" customWidth="1"/>
    <col min="13314" max="13314" width="9.140625" style="13"/>
    <col min="13315" max="13315" width="10.7109375" style="13" customWidth="1"/>
    <col min="13316" max="13550" width="9.140625" style="13"/>
    <col min="13551" max="13551" width="20.28515625" style="13" bestFit="1" customWidth="1"/>
    <col min="13552" max="13552" width="9.140625" style="13"/>
    <col min="13553" max="13553" width="13.42578125" style="13" customWidth="1"/>
    <col min="13554" max="13554" width="9.140625" style="13"/>
    <col min="13555" max="13555" width="10.7109375" style="13" customWidth="1"/>
    <col min="13556" max="13556" width="9.140625" style="13"/>
    <col min="13557" max="13557" width="15.5703125" style="13" bestFit="1" customWidth="1"/>
    <col min="13558" max="13558" width="9.140625" style="13"/>
    <col min="13559" max="13559" width="10.7109375" style="13" customWidth="1"/>
    <col min="13560" max="13560" width="9.140625" style="13"/>
    <col min="13561" max="13561" width="15.5703125" style="13" bestFit="1" customWidth="1"/>
    <col min="13562" max="13562" width="9.140625" style="13"/>
    <col min="13563" max="13563" width="10.7109375" style="13" customWidth="1"/>
    <col min="13564" max="13564" width="8.42578125" style="13" customWidth="1"/>
    <col min="13565" max="13565" width="15.5703125" style="13" bestFit="1" customWidth="1"/>
    <col min="13566" max="13566" width="9.140625" style="13"/>
    <col min="13567" max="13567" width="9.7109375" style="13" customWidth="1"/>
    <col min="13568" max="13568" width="8.140625" style="13" customWidth="1"/>
    <col min="13569" max="13569" width="15.5703125" style="13" bestFit="1" customWidth="1"/>
    <col min="13570" max="13570" width="9.140625" style="13"/>
    <col min="13571" max="13571" width="10.7109375" style="13" customWidth="1"/>
    <col min="13572" max="13806" width="9.140625" style="13"/>
    <col min="13807" max="13807" width="20.28515625" style="13" bestFit="1" customWidth="1"/>
    <col min="13808" max="13808" width="9.140625" style="13"/>
    <col min="13809" max="13809" width="13.42578125" style="13" customWidth="1"/>
    <col min="13810" max="13810" width="9.140625" style="13"/>
    <col min="13811" max="13811" width="10.7109375" style="13" customWidth="1"/>
    <col min="13812" max="13812" width="9.140625" style="13"/>
    <col min="13813" max="13813" width="15.5703125" style="13" bestFit="1" customWidth="1"/>
    <col min="13814" max="13814" width="9.140625" style="13"/>
    <col min="13815" max="13815" width="10.7109375" style="13" customWidth="1"/>
    <col min="13816" max="13816" width="9.140625" style="13"/>
    <col min="13817" max="13817" width="15.5703125" style="13" bestFit="1" customWidth="1"/>
    <col min="13818" max="13818" width="9.140625" style="13"/>
    <col min="13819" max="13819" width="10.7109375" style="13" customWidth="1"/>
    <col min="13820" max="13820" width="8.42578125" style="13" customWidth="1"/>
    <col min="13821" max="13821" width="15.5703125" style="13" bestFit="1" customWidth="1"/>
    <col min="13822" max="13822" width="9.140625" style="13"/>
    <col min="13823" max="13823" width="9.7109375" style="13" customWidth="1"/>
    <col min="13824" max="13824" width="8.140625" style="13" customWidth="1"/>
    <col min="13825" max="13825" width="15.5703125" style="13" bestFit="1" customWidth="1"/>
    <col min="13826" max="13826" width="9.140625" style="13"/>
    <col min="13827" max="13827" width="10.7109375" style="13" customWidth="1"/>
    <col min="13828" max="14062" width="9.140625" style="13"/>
    <col min="14063" max="14063" width="20.28515625" style="13" bestFit="1" customWidth="1"/>
    <col min="14064" max="14064" width="9.140625" style="13"/>
    <col min="14065" max="14065" width="13.42578125" style="13" customWidth="1"/>
    <col min="14066" max="14066" width="9.140625" style="13"/>
    <col min="14067" max="14067" width="10.7109375" style="13" customWidth="1"/>
    <col min="14068" max="14068" width="9.140625" style="13"/>
    <col min="14069" max="14069" width="15.5703125" style="13" bestFit="1" customWidth="1"/>
    <col min="14070" max="14070" width="9.140625" style="13"/>
    <col min="14071" max="14071" width="10.7109375" style="13" customWidth="1"/>
    <col min="14072" max="14072" width="9.140625" style="13"/>
    <col min="14073" max="14073" width="15.5703125" style="13" bestFit="1" customWidth="1"/>
    <col min="14074" max="14074" width="9.140625" style="13"/>
    <col min="14075" max="14075" width="10.7109375" style="13" customWidth="1"/>
    <col min="14076" max="14076" width="8.42578125" style="13" customWidth="1"/>
    <col min="14077" max="14077" width="15.5703125" style="13" bestFit="1" customWidth="1"/>
    <col min="14078" max="14078" width="9.140625" style="13"/>
    <col min="14079" max="14079" width="9.7109375" style="13" customWidth="1"/>
    <col min="14080" max="14080" width="8.140625" style="13" customWidth="1"/>
    <col min="14081" max="14081" width="15.5703125" style="13" bestFit="1" customWidth="1"/>
    <col min="14082" max="14082" width="9.140625" style="13"/>
    <col min="14083" max="14083" width="10.7109375" style="13" customWidth="1"/>
    <col min="14084" max="14318" width="9.140625" style="13"/>
    <col min="14319" max="14319" width="20.28515625" style="13" bestFit="1" customWidth="1"/>
    <col min="14320" max="14320" width="9.140625" style="13"/>
    <col min="14321" max="14321" width="13.42578125" style="13" customWidth="1"/>
    <col min="14322" max="14322" width="9.140625" style="13"/>
    <col min="14323" max="14323" width="10.7109375" style="13" customWidth="1"/>
    <col min="14324" max="14324" width="9.140625" style="13"/>
    <col min="14325" max="14325" width="15.5703125" style="13" bestFit="1" customWidth="1"/>
    <col min="14326" max="14326" width="9.140625" style="13"/>
    <col min="14327" max="14327" width="10.7109375" style="13" customWidth="1"/>
    <col min="14328" max="14328" width="9.140625" style="13"/>
    <col min="14329" max="14329" width="15.5703125" style="13" bestFit="1" customWidth="1"/>
    <col min="14330" max="14330" width="9.140625" style="13"/>
    <col min="14331" max="14331" width="10.7109375" style="13" customWidth="1"/>
    <col min="14332" max="14332" width="8.42578125" style="13" customWidth="1"/>
    <col min="14333" max="14333" width="15.5703125" style="13" bestFit="1" customWidth="1"/>
    <col min="14334" max="14334" width="9.140625" style="13"/>
    <col min="14335" max="14335" width="9.7109375" style="13" customWidth="1"/>
    <col min="14336" max="14336" width="8.140625" style="13" customWidth="1"/>
    <col min="14337" max="14337" width="15.5703125" style="13" bestFit="1" customWidth="1"/>
    <col min="14338" max="14338" width="9.140625" style="13"/>
    <col min="14339" max="14339" width="10.7109375" style="13" customWidth="1"/>
    <col min="14340" max="14574" width="9.140625" style="13"/>
    <col min="14575" max="14575" width="20.28515625" style="13" bestFit="1" customWidth="1"/>
    <col min="14576" max="14576" width="9.140625" style="13"/>
    <col min="14577" max="14577" width="13.42578125" style="13" customWidth="1"/>
    <col min="14578" max="14578" width="9.140625" style="13"/>
    <col min="14579" max="14579" width="10.7109375" style="13" customWidth="1"/>
    <col min="14580" max="14580" width="9.140625" style="13"/>
    <col min="14581" max="14581" width="15.5703125" style="13" bestFit="1" customWidth="1"/>
    <col min="14582" max="14582" width="9.140625" style="13"/>
    <col min="14583" max="14583" width="10.7109375" style="13" customWidth="1"/>
    <col min="14584" max="14584" width="9.140625" style="13"/>
    <col min="14585" max="14585" width="15.5703125" style="13" bestFit="1" customWidth="1"/>
    <col min="14586" max="14586" width="9.140625" style="13"/>
    <col min="14587" max="14587" width="10.7109375" style="13" customWidth="1"/>
    <col min="14588" max="14588" width="8.42578125" style="13" customWidth="1"/>
    <col min="14589" max="14589" width="15.5703125" style="13" bestFit="1" customWidth="1"/>
    <col min="14590" max="14590" width="9.140625" style="13"/>
    <col min="14591" max="14591" width="9.7109375" style="13" customWidth="1"/>
    <col min="14592" max="14592" width="8.140625" style="13" customWidth="1"/>
    <col min="14593" max="14593" width="15.5703125" style="13" bestFit="1" customWidth="1"/>
    <col min="14594" max="14594" width="9.140625" style="13"/>
    <col min="14595" max="14595" width="10.7109375" style="13" customWidth="1"/>
    <col min="14596" max="14830" width="9.140625" style="13"/>
    <col min="14831" max="14831" width="20.28515625" style="13" bestFit="1" customWidth="1"/>
    <col min="14832" max="14832" width="9.140625" style="13"/>
    <col min="14833" max="14833" width="13.42578125" style="13" customWidth="1"/>
    <col min="14834" max="14834" width="9.140625" style="13"/>
    <col min="14835" max="14835" width="10.7109375" style="13" customWidth="1"/>
    <col min="14836" max="14836" width="9.140625" style="13"/>
    <col min="14837" max="14837" width="15.5703125" style="13" bestFit="1" customWidth="1"/>
    <col min="14838" max="14838" width="9.140625" style="13"/>
    <col min="14839" max="14839" width="10.7109375" style="13" customWidth="1"/>
    <col min="14840" max="14840" width="9.140625" style="13"/>
    <col min="14841" max="14841" width="15.5703125" style="13" bestFit="1" customWidth="1"/>
    <col min="14842" max="14842" width="9.140625" style="13"/>
    <col min="14843" max="14843" width="10.7109375" style="13" customWidth="1"/>
    <col min="14844" max="14844" width="8.42578125" style="13" customWidth="1"/>
    <col min="14845" max="14845" width="15.5703125" style="13" bestFit="1" customWidth="1"/>
    <col min="14846" max="14846" width="9.140625" style="13"/>
    <col min="14847" max="14847" width="9.7109375" style="13" customWidth="1"/>
    <col min="14848" max="14848" width="8.140625" style="13" customWidth="1"/>
    <col min="14849" max="14849" width="15.5703125" style="13" bestFit="1" customWidth="1"/>
    <col min="14850" max="14850" width="9.140625" style="13"/>
    <col min="14851" max="14851" width="10.7109375" style="13" customWidth="1"/>
    <col min="14852" max="15086" width="9.140625" style="13"/>
    <col min="15087" max="15087" width="20.28515625" style="13" bestFit="1" customWidth="1"/>
    <col min="15088" max="15088" width="9.140625" style="13"/>
    <col min="15089" max="15089" width="13.42578125" style="13" customWidth="1"/>
    <col min="15090" max="15090" width="9.140625" style="13"/>
    <col min="15091" max="15091" width="10.7109375" style="13" customWidth="1"/>
    <col min="15092" max="15092" width="9.140625" style="13"/>
    <col min="15093" max="15093" width="15.5703125" style="13" bestFit="1" customWidth="1"/>
    <col min="15094" max="15094" width="9.140625" style="13"/>
    <col min="15095" max="15095" width="10.7109375" style="13" customWidth="1"/>
    <col min="15096" max="15096" width="9.140625" style="13"/>
    <col min="15097" max="15097" width="15.5703125" style="13" bestFit="1" customWidth="1"/>
    <col min="15098" max="15098" width="9.140625" style="13"/>
    <col min="15099" max="15099" width="10.7109375" style="13" customWidth="1"/>
    <col min="15100" max="15100" width="8.42578125" style="13" customWidth="1"/>
    <col min="15101" max="15101" width="15.5703125" style="13" bestFit="1" customWidth="1"/>
    <col min="15102" max="15102" width="9.140625" style="13"/>
    <col min="15103" max="15103" width="9.7109375" style="13" customWidth="1"/>
    <col min="15104" max="15104" width="8.140625" style="13" customWidth="1"/>
    <col min="15105" max="15105" width="15.5703125" style="13" bestFit="1" customWidth="1"/>
    <col min="15106" max="15106" width="9.140625" style="13"/>
    <col min="15107" max="15107" width="10.7109375" style="13" customWidth="1"/>
    <col min="15108" max="15342" width="9.140625" style="13"/>
    <col min="15343" max="15343" width="20.28515625" style="13" bestFit="1" customWidth="1"/>
    <col min="15344" max="15344" width="9.140625" style="13"/>
    <col min="15345" max="15345" width="13.42578125" style="13" customWidth="1"/>
    <col min="15346" max="15346" width="9.140625" style="13"/>
    <col min="15347" max="15347" width="10.7109375" style="13" customWidth="1"/>
    <col min="15348" max="15348" width="9.140625" style="13"/>
    <col min="15349" max="15349" width="15.5703125" style="13" bestFit="1" customWidth="1"/>
    <col min="15350" max="15350" width="9.140625" style="13"/>
    <col min="15351" max="15351" width="10.7109375" style="13" customWidth="1"/>
    <col min="15352" max="15352" width="9.140625" style="13"/>
    <col min="15353" max="15353" width="15.5703125" style="13" bestFit="1" customWidth="1"/>
    <col min="15354" max="15354" width="9.140625" style="13"/>
    <col min="15355" max="15355" width="10.7109375" style="13" customWidth="1"/>
    <col min="15356" max="15356" width="8.42578125" style="13" customWidth="1"/>
    <col min="15357" max="15357" width="15.5703125" style="13" bestFit="1" customWidth="1"/>
    <col min="15358" max="15358" width="9.140625" style="13"/>
    <col min="15359" max="15359" width="9.7109375" style="13" customWidth="1"/>
    <col min="15360" max="15360" width="8.140625" style="13" customWidth="1"/>
    <col min="15361" max="15361" width="15.5703125" style="13" bestFit="1" customWidth="1"/>
    <col min="15362" max="15362" width="9.140625" style="13"/>
    <col min="15363" max="15363" width="10.7109375" style="13" customWidth="1"/>
    <col min="15364" max="15598" width="9.140625" style="13"/>
    <col min="15599" max="15599" width="20.28515625" style="13" bestFit="1" customWidth="1"/>
    <col min="15600" max="15600" width="9.140625" style="13"/>
    <col min="15601" max="15601" width="13.42578125" style="13" customWidth="1"/>
    <col min="15602" max="15602" width="9.140625" style="13"/>
    <col min="15603" max="15603" width="10.7109375" style="13" customWidth="1"/>
    <col min="15604" max="15604" width="9.140625" style="13"/>
    <col min="15605" max="15605" width="15.5703125" style="13" bestFit="1" customWidth="1"/>
    <col min="15606" max="15606" width="9.140625" style="13"/>
    <col min="15607" max="15607" width="10.7109375" style="13" customWidth="1"/>
    <col min="15608" max="15608" width="9.140625" style="13"/>
    <col min="15609" max="15609" width="15.5703125" style="13" bestFit="1" customWidth="1"/>
    <col min="15610" max="15610" width="9.140625" style="13"/>
    <col min="15611" max="15611" width="10.7109375" style="13" customWidth="1"/>
    <col min="15612" max="15612" width="8.42578125" style="13" customWidth="1"/>
    <col min="15613" max="15613" width="15.5703125" style="13" bestFit="1" customWidth="1"/>
    <col min="15614" max="15614" width="9.140625" style="13"/>
    <col min="15615" max="15615" width="9.7109375" style="13" customWidth="1"/>
    <col min="15616" max="15616" width="8.140625" style="13" customWidth="1"/>
    <col min="15617" max="15617" width="15.5703125" style="13" bestFit="1" customWidth="1"/>
    <col min="15618" max="15618" width="9.140625" style="13"/>
    <col min="15619" max="15619" width="10.7109375" style="13" customWidth="1"/>
    <col min="15620" max="15854" width="9.140625" style="13"/>
    <col min="15855" max="15855" width="20.28515625" style="13" bestFit="1" customWidth="1"/>
    <col min="15856" max="15856" width="9.140625" style="13"/>
    <col min="15857" max="15857" width="13.42578125" style="13" customWidth="1"/>
    <col min="15858" max="15858" width="9.140625" style="13"/>
    <col min="15859" max="15859" width="10.7109375" style="13" customWidth="1"/>
    <col min="15860" max="15860" width="9.140625" style="13"/>
    <col min="15861" max="15861" width="15.5703125" style="13" bestFit="1" customWidth="1"/>
    <col min="15862" max="15862" width="9.140625" style="13"/>
    <col min="15863" max="15863" width="10.7109375" style="13" customWidth="1"/>
    <col min="15864" max="15864" width="9.140625" style="13"/>
    <col min="15865" max="15865" width="15.5703125" style="13" bestFit="1" customWidth="1"/>
    <col min="15866" max="15866" width="9.140625" style="13"/>
    <col min="15867" max="15867" width="10.7109375" style="13" customWidth="1"/>
    <col min="15868" max="15868" width="8.42578125" style="13" customWidth="1"/>
    <col min="15869" max="15869" width="15.5703125" style="13" bestFit="1" customWidth="1"/>
    <col min="15870" max="15870" width="9.140625" style="13"/>
    <col min="15871" max="15871" width="9.7109375" style="13" customWidth="1"/>
    <col min="15872" max="15872" width="8.140625" style="13" customWidth="1"/>
    <col min="15873" max="15873" width="15.5703125" style="13" bestFit="1" customWidth="1"/>
    <col min="15874" max="15874" width="9.140625" style="13"/>
    <col min="15875" max="15875" width="10.7109375" style="13" customWidth="1"/>
    <col min="15876" max="16110" width="9.140625" style="13"/>
    <col min="16111" max="16111" width="20.28515625" style="13" bestFit="1" customWidth="1"/>
    <col min="16112" max="16112" width="9.140625" style="13"/>
    <col min="16113" max="16113" width="13.42578125" style="13" customWidth="1"/>
    <col min="16114" max="16114" width="9.140625" style="13"/>
    <col min="16115" max="16115" width="10.7109375" style="13" customWidth="1"/>
    <col min="16116" max="16116" width="9.140625" style="13"/>
    <col min="16117" max="16117" width="15.5703125" style="13" bestFit="1" customWidth="1"/>
    <col min="16118" max="16118" width="9.140625" style="13"/>
    <col min="16119" max="16119" width="10.7109375" style="13" customWidth="1"/>
    <col min="16120" max="16120" width="9.140625" style="13"/>
    <col min="16121" max="16121" width="15.5703125" style="13" bestFit="1" customWidth="1"/>
    <col min="16122" max="16122" width="9.140625" style="13"/>
    <col min="16123" max="16123" width="10.7109375" style="13" customWidth="1"/>
    <col min="16124" max="16124" width="8.42578125" style="13" customWidth="1"/>
    <col min="16125" max="16125" width="15.5703125" style="13" bestFit="1" customWidth="1"/>
    <col min="16126" max="16126" width="9.140625" style="13"/>
    <col min="16127" max="16127" width="9.7109375" style="13" customWidth="1"/>
    <col min="16128" max="16128" width="8.140625" style="13" customWidth="1"/>
    <col min="16129" max="16129" width="15.5703125" style="13" bestFit="1" customWidth="1"/>
    <col min="16130" max="16130" width="9.140625" style="13"/>
    <col min="16131" max="16131" width="10.7109375" style="13" customWidth="1"/>
    <col min="16132" max="16384" width="9.140625" style="13"/>
  </cols>
  <sheetData>
    <row r="1" spans="1:19" ht="21.75" thickBot="1" x14ac:dyDescent="0.4">
      <c r="A1" s="132" t="s">
        <v>392</v>
      </c>
      <c r="B1" s="133"/>
      <c r="C1" s="133"/>
      <c r="D1" s="133"/>
      <c r="E1" s="133"/>
      <c r="F1" s="133"/>
      <c r="G1" s="133"/>
      <c r="H1" s="133"/>
      <c r="I1" s="133"/>
      <c r="J1" s="133"/>
      <c r="K1" s="117"/>
      <c r="M1" s="29"/>
      <c r="N1" s="30">
        <v>1</v>
      </c>
      <c r="O1" s="31">
        <v>2</v>
      </c>
      <c r="P1" s="31">
        <v>3</v>
      </c>
      <c r="Q1" s="31">
        <v>4</v>
      </c>
      <c r="R1" s="32">
        <v>5</v>
      </c>
      <c r="S1" s="29" t="s">
        <v>262</v>
      </c>
    </row>
    <row r="2" spans="1:19" ht="21" customHeight="1" x14ac:dyDescent="0.35">
      <c r="A2" s="65" t="s">
        <v>267</v>
      </c>
      <c r="B2" s="64"/>
      <c r="C2" s="116"/>
      <c r="D2" s="116"/>
      <c r="E2" s="131" t="s">
        <v>264</v>
      </c>
      <c r="F2" s="116"/>
      <c r="G2" s="116"/>
      <c r="H2" s="116"/>
      <c r="I2" s="116"/>
      <c r="J2" s="116"/>
      <c r="K2" s="116"/>
      <c r="M2" s="87" t="s">
        <v>25</v>
      </c>
      <c r="N2" s="37">
        <v>80</v>
      </c>
      <c r="O2" s="38">
        <v>85</v>
      </c>
      <c r="P2" s="38">
        <v>90</v>
      </c>
      <c r="Q2" s="38">
        <v>95</v>
      </c>
      <c r="R2" s="39">
        <v>100</v>
      </c>
      <c r="S2" s="36">
        <f>1/(R2-Q2)</f>
        <v>0.2</v>
      </c>
    </row>
    <row r="3" spans="1:19" ht="21" customHeight="1" x14ac:dyDescent="0.35">
      <c r="A3" s="66" t="s">
        <v>268</v>
      </c>
      <c r="B3" s="65"/>
      <c r="C3" s="114"/>
      <c r="D3" s="114"/>
      <c r="E3" s="114"/>
      <c r="F3" s="114"/>
      <c r="G3" s="114"/>
      <c r="H3" s="238"/>
      <c r="I3" s="114"/>
      <c r="J3" s="114"/>
      <c r="K3" s="114"/>
      <c r="M3" s="51" t="s">
        <v>26</v>
      </c>
      <c r="N3" s="27">
        <v>60</v>
      </c>
      <c r="O3" s="26">
        <v>65</v>
      </c>
      <c r="P3" s="26">
        <v>70</v>
      </c>
      <c r="Q3" s="26">
        <v>75</v>
      </c>
      <c r="R3" s="28">
        <v>80</v>
      </c>
      <c r="S3" s="35">
        <f t="shared" ref="S3:S5" si="0">1/(R3-Q3)</f>
        <v>0.2</v>
      </c>
    </row>
    <row r="4" spans="1:19" ht="21.75" thickBot="1" x14ac:dyDescent="0.4">
      <c r="A4" s="13"/>
      <c r="B4" s="66"/>
      <c r="C4" s="143"/>
      <c r="D4" s="143"/>
      <c r="E4" s="143"/>
      <c r="F4" s="143"/>
      <c r="G4" s="143"/>
      <c r="H4" s="143"/>
      <c r="I4" s="143"/>
      <c r="J4" s="143"/>
      <c r="K4" s="115"/>
      <c r="M4" s="88" t="s">
        <v>27</v>
      </c>
      <c r="N4" s="43">
        <v>15</v>
      </c>
      <c r="O4" s="44">
        <v>20</v>
      </c>
      <c r="P4" s="44">
        <v>25</v>
      </c>
      <c r="Q4" s="44">
        <v>30</v>
      </c>
      <c r="R4" s="45">
        <v>35</v>
      </c>
      <c r="S4" s="33">
        <f t="shared" si="0"/>
        <v>0.2</v>
      </c>
    </row>
    <row r="5" spans="1:19" ht="21.75" thickBot="1" x14ac:dyDescent="0.4">
      <c r="A5" s="317" t="s">
        <v>0</v>
      </c>
      <c r="B5" s="318" t="s">
        <v>258</v>
      </c>
      <c r="C5" s="325" t="s">
        <v>265</v>
      </c>
      <c r="D5" s="327"/>
      <c r="E5" s="327"/>
      <c r="F5" s="328"/>
      <c r="G5" s="325" t="s">
        <v>266</v>
      </c>
      <c r="H5" s="326"/>
      <c r="I5" s="327"/>
      <c r="J5" s="328"/>
      <c r="K5" s="315" t="s">
        <v>387</v>
      </c>
      <c r="M5" s="51" t="s">
        <v>28</v>
      </c>
      <c r="N5" s="27">
        <v>80</v>
      </c>
      <c r="O5" s="26">
        <v>85</v>
      </c>
      <c r="P5" s="26">
        <v>90</v>
      </c>
      <c r="Q5" s="26">
        <v>95</v>
      </c>
      <c r="R5" s="28">
        <v>100</v>
      </c>
      <c r="S5" s="35">
        <f t="shared" si="0"/>
        <v>0.2</v>
      </c>
    </row>
    <row r="6" spans="1:19" ht="21.75" thickBot="1" x14ac:dyDescent="0.4">
      <c r="A6" s="317"/>
      <c r="B6" s="318"/>
      <c r="C6" s="228" t="s">
        <v>259</v>
      </c>
      <c r="D6" s="229" t="s">
        <v>260</v>
      </c>
      <c r="E6" s="230" t="s">
        <v>256</v>
      </c>
      <c r="F6" s="231" t="s">
        <v>257</v>
      </c>
      <c r="G6" s="232" t="s">
        <v>260</v>
      </c>
      <c r="H6" s="239" t="s">
        <v>261</v>
      </c>
      <c r="I6" s="230" t="s">
        <v>256</v>
      </c>
      <c r="J6" s="231" t="s">
        <v>257</v>
      </c>
      <c r="K6" s="316"/>
      <c r="M6" s="89" t="s">
        <v>29</v>
      </c>
      <c r="N6" s="40">
        <v>60</v>
      </c>
      <c r="O6" s="41">
        <v>65</v>
      </c>
      <c r="P6" s="41">
        <v>70</v>
      </c>
      <c r="Q6" s="41">
        <v>75</v>
      </c>
      <c r="R6" s="42">
        <v>80</v>
      </c>
      <c r="S6" s="34">
        <f>1/(R6-Q6)</f>
        <v>0.2</v>
      </c>
    </row>
    <row r="7" spans="1:19" ht="21.75" thickBot="1" x14ac:dyDescent="0.4">
      <c r="A7" s="109" t="s">
        <v>58</v>
      </c>
      <c r="B7" s="110" t="s">
        <v>281</v>
      </c>
      <c r="C7" s="241">
        <v>760</v>
      </c>
      <c r="D7" s="242">
        <v>1286</v>
      </c>
      <c r="E7" s="243">
        <f>IF(C7=0,0,IF(D7="N/A",0,IF(D7=0,0,(D7/C7)*100)))</f>
        <v>169.21052631578948</v>
      </c>
      <c r="F7" s="244">
        <f>IF(C7=0,0,IF(E7=0,1,IF(E7&gt;=$R$5,5,IF(E7&gt;=$Q$5,4+((E7-$Q$5)*$S$5),IF(E7&gt;=$P$5,3+((E7-$P$5)*$S$5),IF(E7&gt;=$O$5,2+((E7-$O$5)*$S$5),IF(E7&gt;=$N$5,1+((E7-$N$5)*$S$5),1)))))))</f>
        <v>5</v>
      </c>
      <c r="G7" s="241">
        <v>1286</v>
      </c>
      <c r="H7" s="245">
        <v>1221</v>
      </c>
      <c r="I7" s="246">
        <f>IF(G7=0,0,IF(H7="N/A",0,IF(H7=0,0,(H7/G7)*100)))</f>
        <v>94.94556765163297</v>
      </c>
      <c r="J7" s="244">
        <f>IF(C7=0,0,IF(G7=0,1,IF(G7="N/A",1,IF(I7=0,1,IF(I7&gt;=$R$6,5,IF(I7&gt;=$Q$6,4+((I7-$Q$6)*$S$6),IF(I7&gt;=$P$6,3+((I7-$P$6)*$S$6),IF(I7&gt;=$O$6,2+((I7-$O$6)*$S$6),IF(I7&gt;=$N$6,1+((I7-$N$6)*$S$6),1)))))))))</f>
        <v>5</v>
      </c>
      <c r="K7" s="120"/>
      <c r="M7" s="13">
        <f>VLOOKUP(C7,O7,1,0)</f>
        <v>760</v>
      </c>
      <c r="O7" s="303">
        <v>760</v>
      </c>
    </row>
    <row r="8" spans="1:19" ht="21.75" thickBot="1" x14ac:dyDescent="0.4">
      <c r="A8" s="111" t="s">
        <v>282</v>
      </c>
      <c r="B8" s="112" t="s">
        <v>84</v>
      </c>
      <c r="C8" s="247">
        <v>240</v>
      </c>
      <c r="D8" s="248">
        <v>329</v>
      </c>
      <c r="E8" s="249">
        <f t="shared" ref="E8:E71" si="1">IF(C8=0,0,IF(D8="N/A",0,IF(D8=0,0,(D8/C8)*100)))</f>
        <v>137.08333333333334</v>
      </c>
      <c r="F8" s="250">
        <f t="shared" ref="F8:F71" si="2">IF(C8=0,0,IF(E8=0,1,IF(E8&gt;=$R$5,5,IF(E8&gt;=$Q$5,4+((E8-$Q$5)*$S$5),IF(E8&gt;=$P$5,3+((E8-$P$5)*$S$5),IF(E8&gt;=$O$5,2+((E8-$O$5)*$S$5),IF(E8&gt;=$N$5,1+((E8-$N$5)*$S$5),1)))))))</f>
        <v>5</v>
      </c>
      <c r="G8" s="247">
        <v>329</v>
      </c>
      <c r="H8" s="251">
        <v>307</v>
      </c>
      <c r="I8" s="252">
        <f t="shared" ref="I8:I71" si="3">IF(G8=0,0,IF(H8="N/A",0,IF(H8=0,0,(H8/G8)*100)))</f>
        <v>93.313069908814597</v>
      </c>
      <c r="J8" s="250">
        <f t="shared" ref="J8:J71" si="4">IF(C8=0,0,IF(G8=0,1,IF(G8="N/A",1,IF(I8=0,1,IF(I8&gt;=$R$6,5,IF(I8&gt;=$Q$6,4+((I8-$Q$6)*$S$6),IF(I8&gt;=$P$6,3+((I8-$P$6)*$S$6),IF(I8&gt;=$O$6,2+((I8-$O$6)*$S$6),IF(I8&gt;=$N$6,1+((I8-$N$6)*$S$6),1)))))))))</f>
        <v>5</v>
      </c>
      <c r="K8" s="121"/>
      <c r="M8" s="13">
        <f t="shared" ref="M8:M71" si="5">VLOOKUP(C8,O8,1,0)</f>
        <v>240</v>
      </c>
      <c r="O8" s="304">
        <v>240</v>
      </c>
    </row>
    <row r="9" spans="1:19" ht="21.75" thickBot="1" x14ac:dyDescent="0.4">
      <c r="A9" s="109" t="s">
        <v>283</v>
      </c>
      <c r="B9" s="110" t="s">
        <v>284</v>
      </c>
      <c r="C9" s="241">
        <v>780</v>
      </c>
      <c r="D9" s="242">
        <v>998</v>
      </c>
      <c r="E9" s="243">
        <f t="shared" si="1"/>
        <v>127.94871794871794</v>
      </c>
      <c r="F9" s="244">
        <f t="shared" si="2"/>
        <v>5</v>
      </c>
      <c r="G9" s="241">
        <v>998</v>
      </c>
      <c r="H9" s="245">
        <v>986</v>
      </c>
      <c r="I9" s="246">
        <f t="shared" si="3"/>
        <v>98.797595190380761</v>
      </c>
      <c r="J9" s="244">
        <f t="shared" si="4"/>
        <v>5</v>
      </c>
      <c r="K9" s="120"/>
      <c r="M9" s="13">
        <f t="shared" si="5"/>
        <v>780</v>
      </c>
      <c r="O9" s="303">
        <v>780</v>
      </c>
    </row>
    <row r="10" spans="1:19" x14ac:dyDescent="0.35">
      <c r="A10" s="25" t="s">
        <v>285</v>
      </c>
      <c r="B10" s="24" t="s">
        <v>74</v>
      </c>
      <c r="C10" s="253">
        <v>600</v>
      </c>
      <c r="D10" s="254">
        <v>630</v>
      </c>
      <c r="E10" s="255">
        <f t="shared" si="1"/>
        <v>105</v>
      </c>
      <c r="F10" s="256">
        <f t="shared" si="2"/>
        <v>5</v>
      </c>
      <c r="G10" s="253">
        <v>630</v>
      </c>
      <c r="H10" s="257">
        <v>584</v>
      </c>
      <c r="I10" s="258">
        <f t="shared" si="3"/>
        <v>92.698412698412696</v>
      </c>
      <c r="J10" s="256">
        <f t="shared" si="4"/>
        <v>5</v>
      </c>
      <c r="K10" s="122"/>
      <c r="M10" s="13">
        <f t="shared" si="5"/>
        <v>600</v>
      </c>
      <c r="O10" s="304">
        <v>600</v>
      </c>
    </row>
    <row r="11" spans="1:19" x14ac:dyDescent="0.35">
      <c r="A11" s="21" t="s">
        <v>286</v>
      </c>
      <c r="B11" s="20" t="s">
        <v>154</v>
      </c>
      <c r="C11" s="259">
        <v>120</v>
      </c>
      <c r="D11" s="260">
        <v>237</v>
      </c>
      <c r="E11" s="261">
        <f t="shared" si="1"/>
        <v>197.5</v>
      </c>
      <c r="F11" s="262">
        <f t="shared" si="2"/>
        <v>5</v>
      </c>
      <c r="G11" s="259">
        <v>237</v>
      </c>
      <c r="H11" s="263">
        <v>233</v>
      </c>
      <c r="I11" s="264">
        <f t="shared" si="3"/>
        <v>98.312236286919827</v>
      </c>
      <c r="J11" s="262">
        <f t="shared" si="4"/>
        <v>5</v>
      </c>
      <c r="K11" s="92"/>
      <c r="M11" s="13">
        <f t="shared" si="5"/>
        <v>120</v>
      </c>
      <c r="O11" s="304">
        <v>120</v>
      </c>
    </row>
    <row r="12" spans="1:19" ht="21.75" customHeight="1" thickBot="1" x14ac:dyDescent="0.4">
      <c r="A12" s="22" t="s">
        <v>287</v>
      </c>
      <c r="B12" s="23" t="s">
        <v>160</v>
      </c>
      <c r="C12" s="265">
        <v>120</v>
      </c>
      <c r="D12" s="266">
        <v>144</v>
      </c>
      <c r="E12" s="267">
        <f t="shared" si="1"/>
        <v>120</v>
      </c>
      <c r="F12" s="268">
        <f t="shared" si="2"/>
        <v>5</v>
      </c>
      <c r="G12" s="265">
        <v>144</v>
      </c>
      <c r="H12" s="269">
        <v>140</v>
      </c>
      <c r="I12" s="270">
        <f t="shared" si="3"/>
        <v>97.222222222222214</v>
      </c>
      <c r="J12" s="268">
        <f t="shared" si="4"/>
        <v>5</v>
      </c>
      <c r="K12" s="123"/>
      <c r="M12" s="13">
        <f t="shared" si="5"/>
        <v>120</v>
      </c>
      <c r="O12" s="305">
        <v>120</v>
      </c>
    </row>
    <row r="13" spans="1:19" ht="21.75" customHeight="1" thickBot="1" x14ac:dyDescent="0.4">
      <c r="A13" s="109" t="s">
        <v>288</v>
      </c>
      <c r="B13" s="110" t="s">
        <v>289</v>
      </c>
      <c r="C13" s="241">
        <v>1460</v>
      </c>
      <c r="D13" s="242">
        <v>2237</v>
      </c>
      <c r="E13" s="243">
        <f t="shared" si="1"/>
        <v>153.21917808219177</v>
      </c>
      <c r="F13" s="244">
        <f t="shared" si="2"/>
        <v>5</v>
      </c>
      <c r="G13" s="241">
        <v>2237</v>
      </c>
      <c r="H13" s="245">
        <v>2045</v>
      </c>
      <c r="I13" s="246">
        <f t="shared" si="3"/>
        <v>91.417076441662942</v>
      </c>
      <c r="J13" s="244">
        <f t="shared" si="4"/>
        <v>5</v>
      </c>
      <c r="K13" s="120"/>
      <c r="M13" s="13">
        <f t="shared" si="5"/>
        <v>1460</v>
      </c>
      <c r="O13" s="303">
        <v>1460</v>
      </c>
    </row>
    <row r="14" spans="1:19" ht="21.75" customHeight="1" x14ac:dyDescent="0.35">
      <c r="A14" s="25" t="s">
        <v>290</v>
      </c>
      <c r="B14" s="24" t="s">
        <v>88</v>
      </c>
      <c r="C14" s="253">
        <v>280</v>
      </c>
      <c r="D14" s="254">
        <v>282</v>
      </c>
      <c r="E14" s="271">
        <f t="shared" si="1"/>
        <v>100.71428571428571</v>
      </c>
      <c r="F14" s="256">
        <f t="shared" si="2"/>
        <v>5</v>
      </c>
      <c r="G14" s="253">
        <v>282</v>
      </c>
      <c r="H14" s="257">
        <v>282</v>
      </c>
      <c r="I14" s="272">
        <f t="shared" si="3"/>
        <v>100</v>
      </c>
      <c r="J14" s="256">
        <f t="shared" si="4"/>
        <v>5</v>
      </c>
      <c r="K14" s="122"/>
      <c r="M14" s="13">
        <f t="shared" si="5"/>
        <v>280</v>
      </c>
      <c r="O14" s="304">
        <v>280</v>
      </c>
    </row>
    <row r="15" spans="1:19" ht="21.75" customHeight="1" thickBot="1" x14ac:dyDescent="0.4">
      <c r="A15" s="22" t="s">
        <v>291</v>
      </c>
      <c r="B15" s="23" t="s">
        <v>92</v>
      </c>
      <c r="C15" s="265">
        <v>200</v>
      </c>
      <c r="D15" s="266">
        <v>268</v>
      </c>
      <c r="E15" s="267">
        <f t="shared" si="1"/>
        <v>134</v>
      </c>
      <c r="F15" s="268">
        <f t="shared" si="2"/>
        <v>5</v>
      </c>
      <c r="G15" s="265">
        <v>268</v>
      </c>
      <c r="H15" s="269">
        <v>265</v>
      </c>
      <c r="I15" s="270">
        <f t="shared" si="3"/>
        <v>98.880597014925371</v>
      </c>
      <c r="J15" s="268">
        <f t="shared" si="4"/>
        <v>5</v>
      </c>
      <c r="K15" s="123"/>
      <c r="M15" s="13">
        <f t="shared" si="5"/>
        <v>200</v>
      </c>
      <c r="O15" s="306">
        <v>200</v>
      </c>
    </row>
    <row r="16" spans="1:19" ht="21.75" customHeight="1" thickBot="1" x14ac:dyDescent="0.4">
      <c r="A16" s="109" t="s">
        <v>292</v>
      </c>
      <c r="B16" s="110" t="s">
        <v>293</v>
      </c>
      <c r="C16" s="241">
        <v>700</v>
      </c>
      <c r="D16" s="242">
        <v>850</v>
      </c>
      <c r="E16" s="243">
        <f t="shared" si="1"/>
        <v>121.42857142857142</v>
      </c>
      <c r="F16" s="244">
        <f t="shared" si="2"/>
        <v>5</v>
      </c>
      <c r="G16" s="241">
        <v>850</v>
      </c>
      <c r="H16" s="245">
        <v>846</v>
      </c>
      <c r="I16" s="246">
        <f t="shared" si="3"/>
        <v>99.529411764705884</v>
      </c>
      <c r="J16" s="244">
        <f t="shared" si="4"/>
        <v>5</v>
      </c>
      <c r="K16" s="273"/>
      <c r="M16" s="13">
        <f t="shared" si="5"/>
        <v>700</v>
      </c>
      <c r="O16" s="303">
        <v>700</v>
      </c>
    </row>
    <row r="17" spans="1:15" ht="21.75" customHeight="1" x14ac:dyDescent="0.35">
      <c r="A17" s="25" t="s">
        <v>294</v>
      </c>
      <c r="B17" s="24" t="s">
        <v>102</v>
      </c>
      <c r="C17" s="253">
        <v>300</v>
      </c>
      <c r="D17" s="254">
        <v>502</v>
      </c>
      <c r="E17" s="255">
        <f t="shared" si="1"/>
        <v>167.33333333333334</v>
      </c>
      <c r="F17" s="256">
        <f t="shared" si="2"/>
        <v>5</v>
      </c>
      <c r="G17" s="253">
        <v>502</v>
      </c>
      <c r="H17" s="257">
        <v>498</v>
      </c>
      <c r="I17" s="258">
        <f t="shared" si="3"/>
        <v>99.203187250996024</v>
      </c>
      <c r="J17" s="256">
        <f t="shared" si="4"/>
        <v>5</v>
      </c>
      <c r="K17" s="274"/>
      <c r="M17" s="13">
        <f t="shared" si="5"/>
        <v>300</v>
      </c>
      <c r="O17" s="307">
        <v>300</v>
      </c>
    </row>
    <row r="18" spans="1:15" ht="21.75" customHeight="1" x14ac:dyDescent="0.35">
      <c r="A18" s="21" t="s">
        <v>295</v>
      </c>
      <c r="B18" s="20" t="s">
        <v>96</v>
      </c>
      <c r="C18" s="259">
        <v>120</v>
      </c>
      <c r="D18" s="260">
        <v>266</v>
      </c>
      <c r="E18" s="261">
        <f t="shared" si="1"/>
        <v>221.66666666666669</v>
      </c>
      <c r="F18" s="262">
        <f t="shared" si="2"/>
        <v>5</v>
      </c>
      <c r="G18" s="259">
        <v>266</v>
      </c>
      <c r="H18" s="263">
        <v>261</v>
      </c>
      <c r="I18" s="264">
        <f t="shared" si="3"/>
        <v>98.120300751879697</v>
      </c>
      <c r="J18" s="262">
        <f t="shared" si="4"/>
        <v>5</v>
      </c>
      <c r="K18" s="275"/>
      <c r="M18" s="13">
        <f t="shared" si="5"/>
        <v>120</v>
      </c>
      <c r="O18" s="308">
        <v>120</v>
      </c>
    </row>
    <row r="19" spans="1:15" ht="21.75" customHeight="1" thickBot="1" x14ac:dyDescent="0.4">
      <c r="A19" s="22" t="s">
        <v>296</v>
      </c>
      <c r="B19" s="23" t="s">
        <v>100</v>
      </c>
      <c r="C19" s="265">
        <v>520</v>
      </c>
      <c r="D19" s="266">
        <v>648</v>
      </c>
      <c r="E19" s="276">
        <f t="shared" si="1"/>
        <v>124.61538461538461</v>
      </c>
      <c r="F19" s="268">
        <f t="shared" si="2"/>
        <v>5</v>
      </c>
      <c r="G19" s="265">
        <v>648</v>
      </c>
      <c r="H19" s="269">
        <v>570</v>
      </c>
      <c r="I19" s="277">
        <f t="shared" si="3"/>
        <v>87.962962962962962</v>
      </c>
      <c r="J19" s="268">
        <f t="shared" si="4"/>
        <v>5</v>
      </c>
      <c r="K19" s="278"/>
      <c r="M19" s="13">
        <f t="shared" si="5"/>
        <v>520</v>
      </c>
      <c r="O19" s="307">
        <v>520</v>
      </c>
    </row>
    <row r="20" spans="1:15" ht="21.75" customHeight="1" thickBot="1" x14ac:dyDescent="0.4">
      <c r="A20" s="109" t="s">
        <v>297</v>
      </c>
      <c r="B20" s="110" t="s">
        <v>298</v>
      </c>
      <c r="C20" s="241">
        <v>140</v>
      </c>
      <c r="D20" s="242">
        <v>317</v>
      </c>
      <c r="E20" s="243">
        <f t="shared" si="1"/>
        <v>226.42857142857142</v>
      </c>
      <c r="F20" s="244">
        <f t="shared" si="2"/>
        <v>5</v>
      </c>
      <c r="G20" s="241">
        <v>317</v>
      </c>
      <c r="H20" s="245">
        <v>312</v>
      </c>
      <c r="I20" s="246">
        <f t="shared" si="3"/>
        <v>98.422712933753942</v>
      </c>
      <c r="J20" s="244">
        <f t="shared" si="4"/>
        <v>5</v>
      </c>
      <c r="K20" s="273"/>
      <c r="M20" s="13">
        <f t="shared" si="5"/>
        <v>140</v>
      </c>
      <c r="O20" s="303">
        <v>140</v>
      </c>
    </row>
    <row r="21" spans="1:15" ht="21.75" customHeight="1" x14ac:dyDescent="0.35">
      <c r="A21" s="25" t="s">
        <v>299</v>
      </c>
      <c r="B21" s="24" t="s">
        <v>110</v>
      </c>
      <c r="C21" s="253">
        <v>80</v>
      </c>
      <c r="D21" s="254">
        <v>113</v>
      </c>
      <c r="E21" s="255">
        <f t="shared" si="1"/>
        <v>141.25</v>
      </c>
      <c r="F21" s="256">
        <f t="shared" si="2"/>
        <v>5</v>
      </c>
      <c r="G21" s="253">
        <v>113</v>
      </c>
      <c r="H21" s="257">
        <v>111</v>
      </c>
      <c r="I21" s="258">
        <f t="shared" si="3"/>
        <v>98.230088495575217</v>
      </c>
      <c r="J21" s="256">
        <f t="shared" si="4"/>
        <v>5</v>
      </c>
      <c r="K21" s="279"/>
      <c r="M21" s="13">
        <f t="shared" si="5"/>
        <v>80</v>
      </c>
      <c r="O21" s="309">
        <v>80</v>
      </c>
    </row>
    <row r="22" spans="1:15" ht="21.75" customHeight="1" x14ac:dyDescent="0.35">
      <c r="A22" s="21" t="s">
        <v>300</v>
      </c>
      <c r="B22" s="20" t="s">
        <v>116</v>
      </c>
      <c r="C22" s="259">
        <v>100</v>
      </c>
      <c r="D22" s="260">
        <v>106</v>
      </c>
      <c r="E22" s="261">
        <f t="shared" si="1"/>
        <v>106</v>
      </c>
      <c r="F22" s="262">
        <f t="shared" si="2"/>
        <v>5</v>
      </c>
      <c r="G22" s="259">
        <v>106</v>
      </c>
      <c r="H22" s="263">
        <v>106</v>
      </c>
      <c r="I22" s="264">
        <f t="shared" si="3"/>
        <v>100</v>
      </c>
      <c r="J22" s="262">
        <f t="shared" si="4"/>
        <v>5</v>
      </c>
      <c r="K22" s="275"/>
      <c r="M22" s="13">
        <f t="shared" si="5"/>
        <v>100</v>
      </c>
      <c r="O22" s="305">
        <v>100</v>
      </c>
    </row>
    <row r="23" spans="1:15" ht="21.75" customHeight="1" thickBot="1" x14ac:dyDescent="0.4">
      <c r="A23" s="22" t="s">
        <v>301</v>
      </c>
      <c r="B23" s="23" t="s">
        <v>114</v>
      </c>
      <c r="C23" s="265">
        <v>100</v>
      </c>
      <c r="D23" s="266">
        <v>231</v>
      </c>
      <c r="E23" s="267">
        <f t="shared" si="1"/>
        <v>231</v>
      </c>
      <c r="F23" s="268">
        <f t="shared" si="2"/>
        <v>5</v>
      </c>
      <c r="G23" s="265">
        <v>231</v>
      </c>
      <c r="H23" s="269">
        <v>231</v>
      </c>
      <c r="I23" s="270">
        <f t="shared" si="3"/>
        <v>100</v>
      </c>
      <c r="J23" s="268">
        <f t="shared" si="4"/>
        <v>5</v>
      </c>
      <c r="K23" s="278"/>
      <c r="M23" s="13">
        <f t="shared" si="5"/>
        <v>100</v>
      </c>
      <c r="O23" s="307">
        <v>100</v>
      </c>
    </row>
    <row r="24" spans="1:15" ht="21.75" customHeight="1" thickBot="1" x14ac:dyDescent="0.4">
      <c r="A24" s="109" t="s">
        <v>302</v>
      </c>
      <c r="B24" s="110" t="s">
        <v>303</v>
      </c>
      <c r="C24" s="241">
        <v>328</v>
      </c>
      <c r="D24" s="242">
        <v>618</v>
      </c>
      <c r="E24" s="280">
        <f t="shared" si="1"/>
        <v>188.41463414634146</v>
      </c>
      <c r="F24" s="244">
        <f t="shared" si="2"/>
        <v>5</v>
      </c>
      <c r="G24" s="241">
        <v>618</v>
      </c>
      <c r="H24" s="245">
        <v>605</v>
      </c>
      <c r="I24" s="281">
        <f t="shared" si="3"/>
        <v>97.896440129449829</v>
      </c>
      <c r="J24" s="244">
        <f t="shared" si="4"/>
        <v>5</v>
      </c>
      <c r="K24" s="273"/>
      <c r="M24" s="13">
        <f t="shared" si="5"/>
        <v>328</v>
      </c>
      <c r="O24" s="303">
        <v>328</v>
      </c>
    </row>
    <row r="25" spans="1:15" ht="21.75" customHeight="1" x14ac:dyDescent="0.35">
      <c r="A25" s="25" t="s">
        <v>304</v>
      </c>
      <c r="B25" s="24" t="s">
        <v>120</v>
      </c>
      <c r="C25" s="253">
        <v>160</v>
      </c>
      <c r="D25" s="254">
        <v>193</v>
      </c>
      <c r="E25" s="271">
        <f t="shared" si="1"/>
        <v>120.625</v>
      </c>
      <c r="F25" s="256">
        <f t="shared" si="2"/>
        <v>5</v>
      </c>
      <c r="G25" s="253">
        <v>193</v>
      </c>
      <c r="H25" s="257">
        <v>191</v>
      </c>
      <c r="I25" s="272">
        <f t="shared" si="3"/>
        <v>98.963730569948183</v>
      </c>
      <c r="J25" s="256">
        <f t="shared" si="4"/>
        <v>5</v>
      </c>
      <c r="K25" s="274"/>
      <c r="M25" s="13">
        <f t="shared" si="5"/>
        <v>160</v>
      </c>
      <c r="O25" s="309">
        <v>160</v>
      </c>
    </row>
    <row r="26" spans="1:15" ht="21.75" customHeight="1" x14ac:dyDescent="0.35">
      <c r="A26" s="21" t="s">
        <v>305</v>
      </c>
      <c r="B26" s="20" t="s">
        <v>140</v>
      </c>
      <c r="C26" s="259">
        <v>80</v>
      </c>
      <c r="D26" s="260">
        <v>117</v>
      </c>
      <c r="E26" s="282">
        <f t="shared" si="1"/>
        <v>146.25</v>
      </c>
      <c r="F26" s="262">
        <f t="shared" si="2"/>
        <v>5</v>
      </c>
      <c r="G26" s="259">
        <v>117</v>
      </c>
      <c r="H26" s="263">
        <v>106</v>
      </c>
      <c r="I26" s="283">
        <f t="shared" si="3"/>
        <v>90.598290598290603</v>
      </c>
      <c r="J26" s="262">
        <f t="shared" si="4"/>
        <v>5</v>
      </c>
      <c r="K26" s="275"/>
      <c r="M26" s="13">
        <f t="shared" si="5"/>
        <v>80</v>
      </c>
      <c r="O26" s="304">
        <v>80</v>
      </c>
    </row>
    <row r="27" spans="1:15" ht="21.75" customHeight="1" x14ac:dyDescent="0.35">
      <c r="A27" s="21" t="s">
        <v>306</v>
      </c>
      <c r="B27" s="20" t="s">
        <v>128</v>
      </c>
      <c r="C27" s="259">
        <v>150</v>
      </c>
      <c r="D27" s="260">
        <v>214</v>
      </c>
      <c r="E27" s="261">
        <f t="shared" si="1"/>
        <v>142.66666666666669</v>
      </c>
      <c r="F27" s="262">
        <f t="shared" si="2"/>
        <v>5</v>
      </c>
      <c r="G27" s="259">
        <v>214</v>
      </c>
      <c r="H27" s="263">
        <v>213</v>
      </c>
      <c r="I27" s="264">
        <f t="shared" si="3"/>
        <v>99.532710280373834</v>
      </c>
      <c r="J27" s="262">
        <f t="shared" si="4"/>
        <v>5</v>
      </c>
      <c r="K27" s="275"/>
      <c r="M27" s="13">
        <f t="shared" si="5"/>
        <v>150</v>
      </c>
      <c r="O27" s="307">
        <v>150</v>
      </c>
    </row>
    <row r="28" spans="1:15" ht="21.75" customHeight="1" thickBot="1" x14ac:dyDescent="0.4">
      <c r="A28" s="22" t="s">
        <v>307</v>
      </c>
      <c r="B28" s="23" t="s">
        <v>134</v>
      </c>
      <c r="C28" s="265">
        <v>200</v>
      </c>
      <c r="D28" s="266">
        <v>371</v>
      </c>
      <c r="E28" s="276">
        <f t="shared" si="1"/>
        <v>185.5</v>
      </c>
      <c r="F28" s="268">
        <f t="shared" si="2"/>
        <v>5</v>
      </c>
      <c r="G28" s="265">
        <v>371</v>
      </c>
      <c r="H28" s="269">
        <v>371</v>
      </c>
      <c r="I28" s="277">
        <f t="shared" si="3"/>
        <v>100</v>
      </c>
      <c r="J28" s="268">
        <f t="shared" si="4"/>
        <v>5</v>
      </c>
      <c r="K28" s="278"/>
      <c r="M28" s="13">
        <f t="shared" si="5"/>
        <v>200</v>
      </c>
      <c r="O28" s="305">
        <v>200</v>
      </c>
    </row>
    <row r="29" spans="1:15" ht="21.75" customHeight="1" thickBot="1" x14ac:dyDescent="0.4">
      <c r="A29" s="109" t="s">
        <v>308</v>
      </c>
      <c r="B29" s="110" t="s">
        <v>309</v>
      </c>
      <c r="C29" s="241">
        <v>280</v>
      </c>
      <c r="D29" s="242">
        <v>301</v>
      </c>
      <c r="E29" s="280">
        <f t="shared" si="1"/>
        <v>107.5</v>
      </c>
      <c r="F29" s="244">
        <f t="shared" si="2"/>
        <v>5</v>
      </c>
      <c r="G29" s="241">
        <v>301</v>
      </c>
      <c r="H29" s="245">
        <v>301</v>
      </c>
      <c r="I29" s="281">
        <f t="shared" si="3"/>
        <v>100</v>
      </c>
      <c r="J29" s="244">
        <f t="shared" si="4"/>
        <v>5</v>
      </c>
      <c r="K29" s="273"/>
      <c r="M29" s="13">
        <f t="shared" si="5"/>
        <v>280</v>
      </c>
      <c r="O29" s="303">
        <v>280</v>
      </c>
    </row>
    <row r="30" spans="1:15" ht="21.75" customHeight="1" x14ac:dyDescent="0.35">
      <c r="A30" s="25" t="s">
        <v>310</v>
      </c>
      <c r="B30" s="24" t="s">
        <v>146</v>
      </c>
      <c r="C30" s="253">
        <v>20</v>
      </c>
      <c r="D30" s="254">
        <v>20</v>
      </c>
      <c r="E30" s="255">
        <f t="shared" si="1"/>
        <v>100</v>
      </c>
      <c r="F30" s="256">
        <f t="shared" si="2"/>
        <v>5</v>
      </c>
      <c r="G30" s="253">
        <v>20</v>
      </c>
      <c r="H30" s="257">
        <v>20</v>
      </c>
      <c r="I30" s="258">
        <f t="shared" si="3"/>
        <v>100</v>
      </c>
      <c r="J30" s="256">
        <f t="shared" si="4"/>
        <v>5</v>
      </c>
      <c r="K30" s="274"/>
      <c r="M30" s="13">
        <f t="shared" si="5"/>
        <v>20</v>
      </c>
      <c r="O30" s="304">
        <v>20</v>
      </c>
    </row>
    <row r="31" spans="1:15" ht="21.75" customHeight="1" x14ac:dyDescent="0.35">
      <c r="A31" s="21" t="s">
        <v>311</v>
      </c>
      <c r="B31" s="20" t="s">
        <v>148</v>
      </c>
      <c r="C31" s="259">
        <v>20</v>
      </c>
      <c r="D31" s="260">
        <v>84</v>
      </c>
      <c r="E31" s="282">
        <f t="shared" si="1"/>
        <v>420</v>
      </c>
      <c r="F31" s="262">
        <f t="shared" si="2"/>
        <v>5</v>
      </c>
      <c r="G31" s="259">
        <v>84</v>
      </c>
      <c r="H31" s="263">
        <v>84</v>
      </c>
      <c r="I31" s="264">
        <f t="shared" si="3"/>
        <v>100</v>
      </c>
      <c r="J31" s="262">
        <f t="shared" si="4"/>
        <v>5</v>
      </c>
      <c r="K31" s="275"/>
      <c r="M31" s="13">
        <f t="shared" si="5"/>
        <v>20</v>
      </c>
      <c r="O31" s="306">
        <v>20</v>
      </c>
    </row>
    <row r="32" spans="1:15" ht="21.75" customHeight="1" x14ac:dyDescent="0.35">
      <c r="A32" s="21" t="s">
        <v>312</v>
      </c>
      <c r="B32" s="20" t="s">
        <v>144</v>
      </c>
      <c r="C32" s="259">
        <v>120</v>
      </c>
      <c r="D32" s="260">
        <v>141</v>
      </c>
      <c r="E32" s="261">
        <f t="shared" si="1"/>
        <v>117.5</v>
      </c>
      <c r="F32" s="262">
        <f t="shared" si="2"/>
        <v>5</v>
      </c>
      <c r="G32" s="259">
        <v>141</v>
      </c>
      <c r="H32" s="263">
        <v>141</v>
      </c>
      <c r="I32" s="264">
        <f t="shared" si="3"/>
        <v>100</v>
      </c>
      <c r="J32" s="262">
        <f t="shared" si="4"/>
        <v>5</v>
      </c>
      <c r="K32" s="275"/>
      <c r="M32" s="13">
        <f t="shared" si="5"/>
        <v>120</v>
      </c>
      <c r="O32" s="304">
        <v>120</v>
      </c>
    </row>
    <row r="33" spans="1:15" ht="21.75" customHeight="1" thickBot="1" x14ac:dyDescent="0.4">
      <c r="A33" s="22" t="s">
        <v>313</v>
      </c>
      <c r="B33" s="23" t="s">
        <v>142</v>
      </c>
      <c r="C33" s="265">
        <v>40</v>
      </c>
      <c r="D33" s="266">
        <v>61</v>
      </c>
      <c r="E33" s="267">
        <f t="shared" si="1"/>
        <v>152.5</v>
      </c>
      <c r="F33" s="268">
        <f t="shared" si="2"/>
        <v>5</v>
      </c>
      <c r="G33" s="265">
        <v>61</v>
      </c>
      <c r="H33" s="269">
        <v>61</v>
      </c>
      <c r="I33" s="270">
        <f t="shared" si="3"/>
        <v>100</v>
      </c>
      <c r="J33" s="268">
        <f t="shared" si="4"/>
        <v>5</v>
      </c>
      <c r="K33" s="278"/>
      <c r="M33" s="13">
        <f t="shared" si="5"/>
        <v>40</v>
      </c>
      <c r="O33" s="304">
        <v>40</v>
      </c>
    </row>
    <row r="34" spans="1:15" ht="21.75" customHeight="1" thickBot="1" x14ac:dyDescent="0.4">
      <c r="A34" s="109" t="s">
        <v>314</v>
      </c>
      <c r="B34" s="110" t="s">
        <v>315</v>
      </c>
      <c r="C34" s="241">
        <v>240</v>
      </c>
      <c r="D34" s="242">
        <v>268</v>
      </c>
      <c r="E34" s="280">
        <f t="shared" si="1"/>
        <v>111.66666666666667</v>
      </c>
      <c r="F34" s="244">
        <f t="shared" si="2"/>
        <v>5</v>
      </c>
      <c r="G34" s="241">
        <v>268</v>
      </c>
      <c r="H34" s="245">
        <v>268</v>
      </c>
      <c r="I34" s="281">
        <f t="shared" si="3"/>
        <v>100</v>
      </c>
      <c r="J34" s="244">
        <f t="shared" si="4"/>
        <v>5</v>
      </c>
      <c r="K34" s="273"/>
      <c r="M34" s="13">
        <f t="shared" si="5"/>
        <v>240</v>
      </c>
      <c r="O34" s="303">
        <v>240</v>
      </c>
    </row>
    <row r="35" spans="1:15" ht="21.75" customHeight="1" x14ac:dyDescent="0.35">
      <c r="A35" s="25" t="s">
        <v>316</v>
      </c>
      <c r="B35" s="24" t="s">
        <v>158</v>
      </c>
      <c r="C35" s="253">
        <v>300</v>
      </c>
      <c r="D35" s="254">
        <v>303</v>
      </c>
      <c r="E35" s="255">
        <f t="shared" si="1"/>
        <v>101</v>
      </c>
      <c r="F35" s="256">
        <f t="shared" si="2"/>
        <v>5</v>
      </c>
      <c r="G35" s="253">
        <v>303</v>
      </c>
      <c r="H35" s="257">
        <v>300</v>
      </c>
      <c r="I35" s="258">
        <f t="shared" si="3"/>
        <v>99.009900990099013</v>
      </c>
      <c r="J35" s="256">
        <f t="shared" si="4"/>
        <v>5</v>
      </c>
      <c r="K35" s="274"/>
      <c r="M35" s="13">
        <f t="shared" si="5"/>
        <v>300</v>
      </c>
      <c r="O35" s="307">
        <v>300</v>
      </c>
    </row>
    <row r="36" spans="1:15" ht="21.75" customHeight="1" x14ac:dyDescent="0.35">
      <c r="A36" s="21" t="s">
        <v>317</v>
      </c>
      <c r="B36" s="20" t="s">
        <v>152</v>
      </c>
      <c r="C36" s="259">
        <v>300</v>
      </c>
      <c r="D36" s="260">
        <v>329</v>
      </c>
      <c r="E36" s="261">
        <f t="shared" si="1"/>
        <v>109.66666666666667</v>
      </c>
      <c r="F36" s="262">
        <f t="shared" si="2"/>
        <v>5</v>
      </c>
      <c r="G36" s="259">
        <v>329</v>
      </c>
      <c r="H36" s="263">
        <v>325</v>
      </c>
      <c r="I36" s="264">
        <f t="shared" si="3"/>
        <v>98.784194528875375</v>
      </c>
      <c r="J36" s="262">
        <f t="shared" si="4"/>
        <v>5</v>
      </c>
      <c r="K36" s="275"/>
      <c r="M36" s="13">
        <f t="shared" si="5"/>
        <v>300</v>
      </c>
      <c r="O36" s="308">
        <v>300</v>
      </c>
    </row>
    <row r="37" spans="1:15" ht="21.75" customHeight="1" thickBot="1" x14ac:dyDescent="0.4">
      <c r="A37" s="22" t="s">
        <v>318</v>
      </c>
      <c r="B37" s="23" t="s">
        <v>156</v>
      </c>
      <c r="C37" s="265">
        <v>100</v>
      </c>
      <c r="D37" s="266">
        <v>672</v>
      </c>
      <c r="E37" s="267">
        <f t="shared" si="1"/>
        <v>672</v>
      </c>
      <c r="F37" s="268">
        <f t="shared" si="2"/>
        <v>5</v>
      </c>
      <c r="G37" s="265">
        <v>672</v>
      </c>
      <c r="H37" s="269">
        <v>660</v>
      </c>
      <c r="I37" s="270">
        <f t="shared" si="3"/>
        <v>98.214285714285708</v>
      </c>
      <c r="J37" s="268">
        <f t="shared" si="4"/>
        <v>5</v>
      </c>
      <c r="K37" s="278"/>
      <c r="M37" s="13">
        <f t="shared" si="5"/>
        <v>100</v>
      </c>
      <c r="O37" s="307">
        <v>100</v>
      </c>
    </row>
    <row r="38" spans="1:15" ht="21.75" customHeight="1" thickBot="1" x14ac:dyDescent="0.4">
      <c r="A38" s="109" t="s">
        <v>319</v>
      </c>
      <c r="B38" s="110" t="s">
        <v>320</v>
      </c>
      <c r="C38" s="241">
        <v>360</v>
      </c>
      <c r="D38" s="242">
        <v>452</v>
      </c>
      <c r="E38" s="280">
        <f t="shared" si="1"/>
        <v>125.55555555555556</v>
      </c>
      <c r="F38" s="244">
        <f t="shared" si="2"/>
        <v>5</v>
      </c>
      <c r="G38" s="241">
        <v>452</v>
      </c>
      <c r="H38" s="245">
        <v>440</v>
      </c>
      <c r="I38" s="281">
        <f t="shared" si="3"/>
        <v>97.345132743362825</v>
      </c>
      <c r="J38" s="244">
        <f t="shared" si="4"/>
        <v>5</v>
      </c>
      <c r="K38" s="273"/>
      <c r="M38" s="13">
        <f t="shared" si="5"/>
        <v>360</v>
      </c>
      <c r="O38" s="303">
        <v>360</v>
      </c>
    </row>
    <row r="39" spans="1:15" ht="21.75" customHeight="1" x14ac:dyDescent="0.35">
      <c r="A39" s="25" t="s">
        <v>321</v>
      </c>
      <c r="B39" s="24" t="s">
        <v>122</v>
      </c>
      <c r="C39" s="253">
        <v>0</v>
      </c>
      <c r="D39" s="254">
        <v>0</v>
      </c>
      <c r="E39" s="271">
        <f t="shared" si="1"/>
        <v>0</v>
      </c>
      <c r="F39" s="256">
        <f t="shared" si="2"/>
        <v>0</v>
      </c>
      <c r="G39" s="253">
        <v>0</v>
      </c>
      <c r="H39" s="257">
        <v>0</v>
      </c>
      <c r="I39" s="272">
        <f t="shared" si="3"/>
        <v>0</v>
      </c>
      <c r="J39" s="256">
        <f t="shared" si="4"/>
        <v>0</v>
      </c>
      <c r="K39" s="274"/>
      <c r="M39" s="13">
        <f t="shared" si="5"/>
        <v>0</v>
      </c>
      <c r="O39" s="304">
        <v>0</v>
      </c>
    </row>
    <row r="40" spans="1:15" ht="21.75" customHeight="1" x14ac:dyDescent="0.35">
      <c r="A40" s="21" t="s">
        <v>322</v>
      </c>
      <c r="B40" s="20" t="s">
        <v>166</v>
      </c>
      <c r="C40" s="259">
        <v>40</v>
      </c>
      <c r="D40" s="260">
        <v>41</v>
      </c>
      <c r="E40" s="282">
        <f t="shared" si="1"/>
        <v>102.49999999999999</v>
      </c>
      <c r="F40" s="262">
        <f t="shared" si="2"/>
        <v>5</v>
      </c>
      <c r="G40" s="259">
        <v>41</v>
      </c>
      <c r="H40" s="263">
        <v>41</v>
      </c>
      <c r="I40" s="264">
        <f t="shared" si="3"/>
        <v>100</v>
      </c>
      <c r="J40" s="262">
        <f t="shared" si="4"/>
        <v>5</v>
      </c>
      <c r="K40" s="275"/>
      <c r="M40" s="13">
        <f t="shared" si="5"/>
        <v>40</v>
      </c>
      <c r="O40" s="304">
        <v>40</v>
      </c>
    </row>
    <row r="41" spans="1:15" ht="21.75" customHeight="1" x14ac:dyDescent="0.35">
      <c r="A41" s="21" t="s">
        <v>323</v>
      </c>
      <c r="B41" s="20" t="s">
        <v>172</v>
      </c>
      <c r="C41" s="259">
        <v>60</v>
      </c>
      <c r="D41" s="260">
        <v>101</v>
      </c>
      <c r="E41" s="282">
        <f t="shared" si="1"/>
        <v>168.33333333333334</v>
      </c>
      <c r="F41" s="262">
        <f t="shared" si="2"/>
        <v>5</v>
      </c>
      <c r="G41" s="259">
        <v>101</v>
      </c>
      <c r="H41" s="263">
        <v>101</v>
      </c>
      <c r="I41" s="283">
        <f t="shared" si="3"/>
        <v>100</v>
      </c>
      <c r="J41" s="262">
        <f t="shared" si="4"/>
        <v>5</v>
      </c>
      <c r="K41" s="275"/>
      <c r="M41" s="13">
        <f t="shared" si="5"/>
        <v>60</v>
      </c>
      <c r="O41" s="305">
        <v>60</v>
      </c>
    </row>
    <row r="42" spans="1:15" ht="21.75" customHeight="1" thickBot="1" x14ac:dyDescent="0.4">
      <c r="A42" s="22" t="s">
        <v>324</v>
      </c>
      <c r="B42" s="23" t="s">
        <v>170</v>
      </c>
      <c r="C42" s="265">
        <v>20</v>
      </c>
      <c r="D42" s="266">
        <v>23</v>
      </c>
      <c r="E42" s="267">
        <f t="shared" si="1"/>
        <v>114.99999999999999</v>
      </c>
      <c r="F42" s="268">
        <f t="shared" si="2"/>
        <v>5</v>
      </c>
      <c r="G42" s="265">
        <v>23</v>
      </c>
      <c r="H42" s="269">
        <v>23</v>
      </c>
      <c r="I42" s="270">
        <f t="shared" si="3"/>
        <v>100</v>
      </c>
      <c r="J42" s="268">
        <f t="shared" si="4"/>
        <v>5</v>
      </c>
      <c r="K42" s="278"/>
      <c r="M42" s="13">
        <f t="shared" si="5"/>
        <v>20</v>
      </c>
      <c r="O42" s="307">
        <v>20</v>
      </c>
    </row>
    <row r="43" spans="1:15" ht="21.75" customHeight="1" thickBot="1" x14ac:dyDescent="0.4">
      <c r="A43" s="109" t="s">
        <v>325</v>
      </c>
      <c r="B43" s="110" t="s">
        <v>326</v>
      </c>
      <c r="C43" s="241">
        <v>192</v>
      </c>
      <c r="D43" s="242">
        <v>385</v>
      </c>
      <c r="E43" s="280">
        <f t="shared" si="1"/>
        <v>200.52083333333334</v>
      </c>
      <c r="F43" s="244">
        <f t="shared" si="2"/>
        <v>5</v>
      </c>
      <c r="G43" s="241">
        <v>385</v>
      </c>
      <c r="H43" s="245">
        <v>380</v>
      </c>
      <c r="I43" s="281">
        <f t="shared" si="3"/>
        <v>98.701298701298697</v>
      </c>
      <c r="J43" s="244">
        <f t="shared" si="4"/>
        <v>5</v>
      </c>
      <c r="K43" s="273"/>
      <c r="M43" s="13">
        <f t="shared" si="5"/>
        <v>192</v>
      </c>
      <c r="O43" s="303">
        <v>192</v>
      </c>
    </row>
    <row r="44" spans="1:15" ht="21.75" customHeight="1" x14ac:dyDescent="0.35">
      <c r="A44" s="25" t="s">
        <v>327</v>
      </c>
      <c r="B44" s="24" t="s">
        <v>186</v>
      </c>
      <c r="C44" s="253">
        <v>168</v>
      </c>
      <c r="D44" s="254">
        <v>1163</v>
      </c>
      <c r="E44" s="255">
        <f t="shared" si="1"/>
        <v>692.2619047619047</v>
      </c>
      <c r="F44" s="256">
        <f t="shared" si="2"/>
        <v>5</v>
      </c>
      <c r="G44" s="253">
        <v>1163</v>
      </c>
      <c r="H44" s="257">
        <v>1160</v>
      </c>
      <c r="I44" s="258">
        <f t="shared" si="3"/>
        <v>99.742046431642308</v>
      </c>
      <c r="J44" s="256">
        <f t="shared" si="4"/>
        <v>5</v>
      </c>
      <c r="K44" s="274"/>
      <c r="M44" s="13">
        <f t="shared" si="5"/>
        <v>168</v>
      </c>
      <c r="O44" s="305">
        <v>168</v>
      </c>
    </row>
    <row r="45" spans="1:15" ht="21.75" customHeight="1" thickBot="1" x14ac:dyDescent="0.4">
      <c r="A45" s="22" t="s">
        <v>328</v>
      </c>
      <c r="B45" s="23" t="s">
        <v>168</v>
      </c>
      <c r="C45" s="265">
        <v>80</v>
      </c>
      <c r="D45" s="266">
        <v>121</v>
      </c>
      <c r="E45" s="276">
        <f t="shared" si="1"/>
        <v>151.25</v>
      </c>
      <c r="F45" s="268">
        <f t="shared" si="2"/>
        <v>5</v>
      </c>
      <c r="G45" s="265">
        <v>121</v>
      </c>
      <c r="H45" s="269">
        <v>118</v>
      </c>
      <c r="I45" s="277">
        <f t="shared" si="3"/>
        <v>97.52066115702479</v>
      </c>
      <c r="J45" s="268">
        <f t="shared" si="4"/>
        <v>5</v>
      </c>
      <c r="K45" s="278"/>
      <c r="M45" s="13">
        <f t="shared" si="5"/>
        <v>80</v>
      </c>
      <c r="O45" s="304">
        <v>80</v>
      </c>
    </row>
    <row r="46" spans="1:15" ht="21.75" customHeight="1" thickBot="1" x14ac:dyDescent="0.4">
      <c r="A46" s="109" t="s">
        <v>329</v>
      </c>
      <c r="B46" s="110" t="s">
        <v>330</v>
      </c>
      <c r="C46" s="241">
        <v>220</v>
      </c>
      <c r="D46" s="242">
        <v>446</v>
      </c>
      <c r="E46" s="243">
        <f t="shared" si="1"/>
        <v>202.72727272727275</v>
      </c>
      <c r="F46" s="244">
        <f t="shared" si="2"/>
        <v>5</v>
      </c>
      <c r="G46" s="241">
        <v>446</v>
      </c>
      <c r="H46" s="245">
        <v>428</v>
      </c>
      <c r="I46" s="246">
        <f t="shared" si="3"/>
        <v>95.964125560538122</v>
      </c>
      <c r="J46" s="244">
        <f t="shared" si="4"/>
        <v>5</v>
      </c>
      <c r="K46" s="273"/>
      <c r="M46" s="13">
        <f t="shared" si="5"/>
        <v>220</v>
      </c>
      <c r="O46" s="303">
        <v>220</v>
      </c>
    </row>
    <row r="47" spans="1:15" ht="21.75" customHeight="1" x14ac:dyDescent="0.35">
      <c r="A47" s="25" t="s">
        <v>331</v>
      </c>
      <c r="B47" s="24" t="s">
        <v>191</v>
      </c>
      <c r="C47" s="253">
        <v>40</v>
      </c>
      <c r="D47" s="254">
        <v>53</v>
      </c>
      <c r="E47" s="271">
        <f t="shared" si="1"/>
        <v>132.5</v>
      </c>
      <c r="F47" s="256">
        <f t="shared" si="2"/>
        <v>5</v>
      </c>
      <c r="G47" s="253">
        <v>53</v>
      </c>
      <c r="H47" s="257">
        <v>53</v>
      </c>
      <c r="I47" s="272">
        <f t="shared" si="3"/>
        <v>100</v>
      </c>
      <c r="J47" s="256">
        <f t="shared" si="4"/>
        <v>5</v>
      </c>
      <c r="K47" s="274"/>
      <c r="M47" s="13">
        <f t="shared" si="5"/>
        <v>40</v>
      </c>
      <c r="O47" s="307">
        <v>40</v>
      </c>
    </row>
    <row r="48" spans="1:15" ht="21.75" customHeight="1" thickBot="1" x14ac:dyDescent="0.4">
      <c r="A48" s="22" t="s">
        <v>332</v>
      </c>
      <c r="B48" s="23" t="s">
        <v>199</v>
      </c>
      <c r="C48" s="265">
        <v>80</v>
      </c>
      <c r="D48" s="266">
        <v>121</v>
      </c>
      <c r="E48" s="276">
        <f t="shared" si="1"/>
        <v>151.25</v>
      </c>
      <c r="F48" s="268">
        <f t="shared" si="2"/>
        <v>5</v>
      </c>
      <c r="G48" s="265">
        <v>121</v>
      </c>
      <c r="H48" s="269">
        <v>119</v>
      </c>
      <c r="I48" s="277">
        <f t="shared" si="3"/>
        <v>98.347107438016536</v>
      </c>
      <c r="J48" s="268">
        <f t="shared" si="4"/>
        <v>5</v>
      </c>
      <c r="K48" s="278"/>
      <c r="M48" s="13">
        <f t="shared" si="5"/>
        <v>80</v>
      </c>
      <c r="O48" s="305">
        <v>80</v>
      </c>
    </row>
    <row r="49" spans="1:15" ht="21.75" customHeight="1" thickBot="1" x14ac:dyDescent="0.4">
      <c r="A49" s="109" t="s">
        <v>333</v>
      </c>
      <c r="B49" s="110" t="s">
        <v>334</v>
      </c>
      <c r="C49" s="241">
        <v>540</v>
      </c>
      <c r="D49" s="242">
        <v>660</v>
      </c>
      <c r="E49" s="280">
        <f t="shared" si="1"/>
        <v>122.22222222222223</v>
      </c>
      <c r="F49" s="244">
        <f t="shared" si="2"/>
        <v>5</v>
      </c>
      <c r="G49" s="241">
        <v>660</v>
      </c>
      <c r="H49" s="245">
        <v>645</v>
      </c>
      <c r="I49" s="281">
        <f t="shared" si="3"/>
        <v>97.727272727272734</v>
      </c>
      <c r="J49" s="244">
        <f t="shared" si="4"/>
        <v>5</v>
      </c>
      <c r="K49" s="273"/>
      <c r="M49" s="13">
        <f t="shared" si="5"/>
        <v>540</v>
      </c>
      <c r="O49" s="303">
        <v>540</v>
      </c>
    </row>
    <row r="50" spans="1:15" ht="21.75" customHeight="1" thickBot="1" x14ac:dyDescent="0.4">
      <c r="A50" s="113" t="s">
        <v>335</v>
      </c>
      <c r="B50" s="112" t="s">
        <v>212</v>
      </c>
      <c r="C50" s="233">
        <v>165</v>
      </c>
      <c r="D50" s="234">
        <v>188</v>
      </c>
      <c r="E50" s="235">
        <f t="shared" si="1"/>
        <v>113.93939393939394</v>
      </c>
      <c r="F50" s="236">
        <f t="shared" si="2"/>
        <v>5</v>
      </c>
      <c r="G50" s="233">
        <v>188</v>
      </c>
      <c r="H50" s="240">
        <v>187</v>
      </c>
      <c r="I50" s="237">
        <f t="shared" si="3"/>
        <v>99.468085106382972</v>
      </c>
      <c r="J50" s="236">
        <f t="shared" si="4"/>
        <v>5</v>
      </c>
      <c r="K50" s="284"/>
      <c r="M50" s="13">
        <f t="shared" si="5"/>
        <v>165</v>
      </c>
      <c r="O50" s="310">
        <v>165</v>
      </c>
    </row>
    <row r="51" spans="1:15" ht="21.75" customHeight="1" thickBot="1" x14ac:dyDescent="0.4">
      <c r="A51" s="109" t="s">
        <v>336</v>
      </c>
      <c r="B51" s="110" t="s">
        <v>337</v>
      </c>
      <c r="C51" s="241">
        <v>200</v>
      </c>
      <c r="D51" s="242">
        <v>221</v>
      </c>
      <c r="E51" s="243">
        <f t="shared" si="1"/>
        <v>110.5</v>
      </c>
      <c r="F51" s="244">
        <f t="shared" si="2"/>
        <v>5</v>
      </c>
      <c r="G51" s="241">
        <v>221</v>
      </c>
      <c r="H51" s="245">
        <v>221</v>
      </c>
      <c r="I51" s="246">
        <f t="shared" si="3"/>
        <v>100</v>
      </c>
      <c r="J51" s="244">
        <f t="shared" si="4"/>
        <v>5</v>
      </c>
      <c r="K51" s="273"/>
      <c r="M51" s="13">
        <f t="shared" si="5"/>
        <v>200</v>
      </c>
      <c r="O51" s="304">
        <v>200</v>
      </c>
    </row>
    <row r="52" spans="1:15" ht="21.75" customHeight="1" thickBot="1" x14ac:dyDescent="0.4">
      <c r="A52" s="109" t="s">
        <v>338</v>
      </c>
      <c r="B52" s="110" t="s">
        <v>339</v>
      </c>
      <c r="C52" s="241">
        <v>400</v>
      </c>
      <c r="D52" s="242">
        <v>461</v>
      </c>
      <c r="E52" s="280">
        <f t="shared" si="1"/>
        <v>115.25000000000001</v>
      </c>
      <c r="F52" s="244">
        <f t="shared" si="2"/>
        <v>5</v>
      </c>
      <c r="G52" s="241">
        <v>461</v>
      </c>
      <c r="H52" s="245">
        <v>448</v>
      </c>
      <c r="I52" s="281">
        <f t="shared" si="3"/>
        <v>97.180043383947933</v>
      </c>
      <c r="J52" s="244">
        <f t="shared" si="4"/>
        <v>5</v>
      </c>
      <c r="K52" s="273"/>
      <c r="M52" s="13">
        <f t="shared" si="5"/>
        <v>400</v>
      </c>
      <c r="O52" s="306">
        <v>400</v>
      </c>
    </row>
    <row r="53" spans="1:15" ht="21.75" customHeight="1" x14ac:dyDescent="0.35">
      <c r="A53" s="25" t="s">
        <v>340</v>
      </c>
      <c r="B53" s="24" t="s">
        <v>64</v>
      </c>
      <c r="C53" s="253">
        <v>400</v>
      </c>
      <c r="D53" s="254">
        <v>680</v>
      </c>
      <c r="E53" s="271">
        <f t="shared" si="1"/>
        <v>170</v>
      </c>
      <c r="F53" s="256">
        <f t="shared" si="2"/>
        <v>5</v>
      </c>
      <c r="G53" s="253">
        <v>680</v>
      </c>
      <c r="H53" s="257">
        <v>590</v>
      </c>
      <c r="I53" s="272">
        <f t="shared" si="3"/>
        <v>86.764705882352942</v>
      </c>
      <c r="J53" s="256">
        <f t="shared" si="4"/>
        <v>5</v>
      </c>
      <c r="K53" s="274"/>
      <c r="M53" s="13">
        <f t="shared" si="5"/>
        <v>400</v>
      </c>
      <c r="O53" s="304">
        <v>400</v>
      </c>
    </row>
    <row r="54" spans="1:15" ht="21.75" customHeight="1" thickBot="1" x14ac:dyDescent="0.4">
      <c r="A54" s="22" t="s">
        <v>341</v>
      </c>
      <c r="B54" s="23" t="s">
        <v>112</v>
      </c>
      <c r="C54" s="265">
        <v>80</v>
      </c>
      <c r="D54" s="266">
        <v>339</v>
      </c>
      <c r="E54" s="267">
        <f t="shared" si="1"/>
        <v>423.75</v>
      </c>
      <c r="F54" s="268">
        <f t="shared" si="2"/>
        <v>5</v>
      </c>
      <c r="G54" s="265">
        <v>339</v>
      </c>
      <c r="H54" s="269">
        <v>335</v>
      </c>
      <c r="I54" s="270">
        <f t="shared" si="3"/>
        <v>98.82005899705014</v>
      </c>
      <c r="J54" s="268">
        <f t="shared" si="4"/>
        <v>5</v>
      </c>
      <c r="K54" s="278"/>
      <c r="M54" s="13">
        <f t="shared" si="5"/>
        <v>80</v>
      </c>
      <c r="O54" s="307">
        <v>80</v>
      </c>
    </row>
    <row r="55" spans="1:15" ht="21.75" customHeight="1" thickBot="1" x14ac:dyDescent="0.4">
      <c r="A55" s="109" t="s">
        <v>342</v>
      </c>
      <c r="B55" s="110" t="s">
        <v>343</v>
      </c>
      <c r="C55" s="241">
        <v>240</v>
      </c>
      <c r="D55" s="242">
        <v>240</v>
      </c>
      <c r="E55" s="280">
        <f t="shared" si="1"/>
        <v>100</v>
      </c>
      <c r="F55" s="244">
        <f t="shared" si="2"/>
        <v>5</v>
      </c>
      <c r="G55" s="241">
        <v>240</v>
      </c>
      <c r="H55" s="245">
        <v>216</v>
      </c>
      <c r="I55" s="281">
        <f t="shared" si="3"/>
        <v>90</v>
      </c>
      <c r="J55" s="244">
        <f t="shared" si="4"/>
        <v>5</v>
      </c>
      <c r="K55" s="273"/>
      <c r="M55" s="13">
        <f t="shared" si="5"/>
        <v>240</v>
      </c>
      <c r="O55" s="304">
        <v>240</v>
      </c>
    </row>
    <row r="56" spans="1:15" ht="21.75" customHeight="1" x14ac:dyDescent="0.35">
      <c r="A56" s="25" t="s">
        <v>344</v>
      </c>
      <c r="B56" s="24" t="s">
        <v>78</v>
      </c>
      <c r="C56" s="253">
        <v>20</v>
      </c>
      <c r="D56" s="254">
        <v>45</v>
      </c>
      <c r="E56" s="255">
        <f t="shared" si="1"/>
        <v>225</v>
      </c>
      <c r="F56" s="256">
        <f t="shared" si="2"/>
        <v>5</v>
      </c>
      <c r="G56" s="253">
        <v>45</v>
      </c>
      <c r="H56" s="257">
        <v>44</v>
      </c>
      <c r="I56" s="258">
        <f t="shared" si="3"/>
        <v>97.777777777777771</v>
      </c>
      <c r="J56" s="256">
        <f t="shared" si="4"/>
        <v>5</v>
      </c>
      <c r="K56" s="274"/>
      <c r="M56" s="13">
        <f t="shared" si="5"/>
        <v>20</v>
      </c>
      <c r="O56" s="306">
        <v>20</v>
      </c>
    </row>
    <row r="57" spans="1:15" ht="21.75" customHeight="1" x14ac:dyDescent="0.35">
      <c r="A57" s="21" t="s">
        <v>345</v>
      </c>
      <c r="B57" s="20" t="s">
        <v>72</v>
      </c>
      <c r="C57" s="259">
        <v>300</v>
      </c>
      <c r="D57" s="260">
        <v>1409</v>
      </c>
      <c r="E57" s="261">
        <f t="shared" si="1"/>
        <v>469.66666666666663</v>
      </c>
      <c r="F57" s="262">
        <f t="shared" si="2"/>
        <v>5</v>
      </c>
      <c r="G57" s="259">
        <v>1409</v>
      </c>
      <c r="H57" s="263">
        <v>1409</v>
      </c>
      <c r="I57" s="264">
        <f t="shared" si="3"/>
        <v>100</v>
      </c>
      <c r="J57" s="262">
        <f t="shared" si="4"/>
        <v>5</v>
      </c>
      <c r="K57" s="275"/>
      <c r="M57" s="13">
        <f t="shared" si="5"/>
        <v>300</v>
      </c>
      <c r="O57" s="304">
        <v>300</v>
      </c>
    </row>
    <row r="58" spans="1:15" ht="21.75" customHeight="1" thickBot="1" x14ac:dyDescent="0.4">
      <c r="A58" s="22" t="s">
        <v>346</v>
      </c>
      <c r="B58" s="23" t="s">
        <v>70</v>
      </c>
      <c r="C58" s="265">
        <v>420</v>
      </c>
      <c r="D58" s="266">
        <v>905</v>
      </c>
      <c r="E58" s="276">
        <f t="shared" si="1"/>
        <v>215.47619047619045</v>
      </c>
      <c r="F58" s="268">
        <f t="shared" si="2"/>
        <v>5</v>
      </c>
      <c r="G58" s="265">
        <v>905</v>
      </c>
      <c r="H58" s="269">
        <v>875</v>
      </c>
      <c r="I58" s="277">
        <f t="shared" si="3"/>
        <v>96.685082872928177</v>
      </c>
      <c r="J58" s="268">
        <f t="shared" si="4"/>
        <v>5</v>
      </c>
      <c r="K58" s="278"/>
      <c r="M58" s="13">
        <f t="shared" si="5"/>
        <v>420</v>
      </c>
      <c r="O58" s="308">
        <v>420</v>
      </c>
    </row>
    <row r="59" spans="1:15" ht="21.75" customHeight="1" thickBot="1" x14ac:dyDescent="0.4">
      <c r="A59" s="109" t="s">
        <v>347</v>
      </c>
      <c r="B59" s="110" t="s">
        <v>348</v>
      </c>
      <c r="C59" s="241">
        <v>440</v>
      </c>
      <c r="D59" s="242">
        <v>876</v>
      </c>
      <c r="E59" s="280">
        <f t="shared" si="1"/>
        <v>199.09090909090909</v>
      </c>
      <c r="F59" s="244">
        <f t="shared" si="2"/>
        <v>5</v>
      </c>
      <c r="G59" s="241">
        <v>876</v>
      </c>
      <c r="H59" s="245">
        <v>845</v>
      </c>
      <c r="I59" s="246">
        <f t="shared" si="3"/>
        <v>96.461187214611883</v>
      </c>
      <c r="J59" s="244">
        <f t="shared" si="4"/>
        <v>5</v>
      </c>
      <c r="K59" s="273"/>
      <c r="M59" s="13">
        <f t="shared" si="5"/>
        <v>440</v>
      </c>
      <c r="O59" s="304">
        <v>440</v>
      </c>
    </row>
    <row r="60" spans="1:15" ht="21.75" customHeight="1" x14ac:dyDescent="0.35">
      <c r="A60" s="25" t="s">
        <v>349</v>
      </c>
      <c r="B60" s="24" t="s">
        <v>104</v>
      </c>
      <c r="C60" s="253">
        <v>280</v>
      </c>
      <c r="D60" s="254">
        <v>383</v>
      </c>
      <c r="E60" s="255">
        <f t="shared" si="1"/>
        <v>136.78571428571428</v>
      </c>
      <c r="F60" s="256">
        <f t="shared" si="2"/>
        <v>5</v>
      </c>
      <c r="G60" s="253">
        <v>383</v>
      </c>
      <c r="H60" s="257">
        <v>378</v>
      </c>
      <c r="I60" s="258">
        <f t="shared" si="3"/>
        <v>98.694516971279384</v>
      </c>
      <c r="J60" s="256">
        <f t="shared" si="4"/>
        <v>5</v>
      </c>
      <c r="K60" s="274"/>
      <c r="M60" s="13">
        <f t="shared" si="5"/>
        <v>280</v>
      </c>
      <c r="O60" s="307">
        <v>280</v>
      </c>
    </row>
    <row r="61" spans="1:15" ht="21.75" customHeight="1" thickBot="1" x14ac:dyDescent="0.4">
      <c r="A61" s="22" t="s">
        <v>350</v>
      </c>
      <c r="B61" s="23" t="s">
        <v>106</v>
      </c>
      <c r="C61" s="265">
        <v>400</v>
      </c>
      <c r="D61" s="266">
        <v>912</v>
      </c>
      <c r="E61" s="267">
        <f t="shared" si="1"/>
        <v>227.99999999999997</v>
      </c>
      <c r="F61" s="268">
        <f t="shared" si="2"/>
        <v>5</v>
      </c>
      <c r="G61" s="265">
        <v>912</v>
      </c>
      <c r="H61" s="269">
        <v>912</v>
      </c>
      <c r="I61" s="270">
        <f t="shared" si="3"/>
        <v>100</v>
      </c>
      <c r="J61" s="268">
        <f t="shared" si="4"/>
        <v>5</v>
      </c>
      <c r="K61" s="278"/>
      <c r="M61" s="13">
        <f t="shared" si="5"/>
        <v>400</v>
      </c>
      <c r="O61" s="305">
        <v>400</v>
      </c>
    </row>
    <row r="62" spans="1:15" ht="21.75" customHeight="1" thickBot="1" x14ac:dyDescent="0.4">
      <c r="A62" s="109" t="s">
        <v>351</v>
      </c>
      <c r="B62" s="110" t="s">
        <v>352</v>
      </c>
      <c r="C62" s="241">
        <v>680</v>
      </c>
      <c r="D62" s="242">
        <v>803</v>
      </c>
      <c r="E62" s="243">
        <f t="shared" si="1"/>
        <v>118.08823529411765</v>
      </c>
      <c r="F62" s="244">
        <f t="shared" si="2"/>
        <v>5</v>
      </c>
      <c r="G62" s="241">
        <v>803</v>
      </c>
      <c r="H62" s="245">
        <v>783</v>
      </c>
      <c r="I62" s="246">
        <f t="shared" si="3"/>
        <v>97.509339975093397</v>
      </c>
      <c r="J62" s="244">
        <f t="shared" si="4"/>
        <v>5</v>
      </c>
      <c r="K62" s="273"/>
      <c r="M62" s="13">
        <f t="shared" si="5"/>
        <v>680</v>
      </c>
      <c r="O62" s="304">
        <v>680</v>
      </c>
    </row>
    <row r="63" spans="1:15" ht="21.75" customHeight="1" x14ac:dyDescent="0.35">
      <c r="A63" s="25" t="s">
        <v>353</v>
      </c>
      <c r="B63" s="24" t="s">
        <v>82</v>
      </c>
      <c r="C63" s="253">
        <v>200</v>
      </c>
      <c r="D63" s="254">
        <v>230</v>
      </c>
      <c r="E63" s="255">
        <f t="shared" si="1"/>
        <v>114.99999999999999</v>
      </c>
      <c r="F63" s="256">
        <f t="shared" si="2"/>
        <v>5</v>
      </c>
      <c r="G63" s="253">
        <v>230</v>
      </c>
      <c r="H63" s="257">
        <v>216</v>
      </c>
      <c r="I63" s="258">
        <f t="shared" si="3"/>
        <v>93.913043478260875</v>
      </c>
      <c r="J63" s="256">
        <f t="shared" si="4"/>
        <v>5</v>
      </c>
      <c r="K63" s="274"/>
      <c r="M63" s="13">
        <f t="shared" si="5"/>
        <v>200</v>
      </c>
      <c r="O63" s="308">
        <v>200</v>
      </c>
    </row>
    <row r="64" spans="1:15" ht="21.75" customHeight="1" thickBot="1" x14ac:dyDescent="0.4">
      <c r="A64" s="22" t="s">
        <v>354</v>
      </c>
      <c r="B64" s="23" t="s">
        <v>86</v>
      </c>
      <c r="C64" s="265">
        <v>0</v>
      </c>
      <c r="D64" s="266">
        <v>0</v>
      </c>
      <c r="E64" s="267">
        <f t="shared" si="1"/>
        <v>0</v>
      </c>
      <c r="F64" s="268">
        <f t="shared" si="2"/>
        <v>0</v>
      </c>
      <c r="G64" s="265">
        <v>0</v>
      </c>
      <c r="H64" s="269">
        <v>0</v>
      </c>
      <c r="I64" s="270">
        <f t="shared" si="3"/>
        <v>0</v>
      </c>
      <c r="J64" s="268">
        <f t="shared" si="4"/>
        <v>0</v>
      </c>
      <c r="K64" s="278"/>
      <c r="M64" s="13">
        <f t="shared" si="5"/>
        <v>0</v>
      </c>
      <c r="O64" s="304">
        <v>0</v>
      </c>
    </row>
    <row r="65" spans="1:15" ht="21.75" customHeight="1" thickBot="1" x14ac:dyDescent="0.4">
      <c r="A65" s="109" t="s">
        <v>355</v>
      </c>
      <c r="B65" s="110" t="s">
        <v>356</v>
      </c>
      <c r="C65" s="241">
        <v>0</v>
      </c>
      <c r="D65" s="242">
        <v>0</v>
      </c>
      <c r="E65" s="280">
        <f t="shared" si="1"/>
        <v>0</v>
      </c>
      <c r="F65" s="244">
        <f t="shared" si="2"/>
        <v>0</v>
      </c>
      <c r="G65" s="241">
        <v>0</v>
      </c>
      <c r="H65" s="245">
        <v>0</v>
      </c>
      <c r="I65" s="281">
        <f t="shared" si="3"/>
        <v>0</v>
      </c>
      <c r="J65" s="244">
        <f t="shared" si="4"/>
        <v>0</v>
      </c>
      <c r="K65" s="273"/>
      <c r="M65" s="13">
        <f t="shared" si="5"/>
        <v>0</v>
      </c>
      <c r="O65" s="304">
        <v>0</v>
      </c>
    </row>
    <row r="66" spans="1:15" ht="21.75" customHeight="1" x14ac:dyDescent="0.35">
      <c r="A66" s="25" t="s">
        <v>357</v>
      </c>
      <c r="B66" s="24" t="s">
        <v>126</v>
      </c>
      <c r="C66" s="253">
        <v>158</v>
      </c>
      <c r="D66" s="254">
        <v>166</v>
      </c>
      <c r="E66" s="255">
        <f t="shared" si="1"/>
        <v>105.0632911392405</v>
      </c>
      <c r="F66" s="256">
        <f t="shared" si="2"/>
        <v>5</v>
      </c>
      <c r="G66" s="253">
        <v>166</v>
      </c>
      <c r="H66" s="257">
        <v>161</v>
      </c>
      <c r="I66" s="258">
        <f t="shared" si="3"/>
        <v>96.98795180722891</v>
      </c>
      <c r="J66" s="256">
        <f t="shared" si="4"/>
        <v>5</v>
      </c>
      <c r="K66" s="274"/>
      <c r="M66" s="13">
        <f t="shared" si="5"/>
        <v>158</v>
      </c>
      <c r="O66" s="307">
        <v>158</v>
      </c>
    </row>
    <row r="67" spans="1:15" ht="21.75" customHeight="1" x14ac:dyDescent="0.35">
      <c r="A67" s="21" t="s">
        <v>358</v>
      </c>
      <c r="B67" s="20" t="s">
        <v>132</v>
      </c>
      <c r="C67" s="259">
        <v>80</v>
      </c>
      <c r="D67" s="260">
        <v>89</v>
      </c>
      <c r="E67" s="282">
        <f t="shared" si="1"/>
        <v>111.25</v>
      </c>
      <c r="F67" s="262">
        <f t="shared" si="2"/>
        <v>5</v>
      </c>
      <c r="G67" s="259">
        <v>89</v>
      </c>
      <c r="H67" s="263">
        <v>89</v>
      </c>
      <c r="I67" s="283">
        <f t="shared" si="3"/>
        <v>100</v>
      </c>
      <c r="J67" s="262">
        <f t="shared" si="4"/>
        <v>5</v>
      </c>
      <c r="K67" s="275"/>
      <c r="M67" s="13">
        <f t="shared" si="5"/>
        <v>80</v>
      </c>
      <c r="O67" s="307">
        <v>80</v>
      </c>
    </row>
    <row r="68" spans="1:15" ht="21.75" customHeight="1" x14ac:dyDescent="0.35">
      <c r="A68" s="21" t="s">
        <v>359</v>
      </c>
      <c r="B68" s="20" t="s">
        <v>124</v>
      </c>
      <c r="C68" s="259">
        <v>64</v>
      </c>
      <c r="D68" s="260">
        <v>113</v>
      </c>
      <c r="E68" s="282">
        <f t="shared" si="1"/>
        <v>176.5625</v>
      </c>
      <c r="F68" s="262">
        <f t="shared" si="2"/>
        <v>5</v>
      </c>
      <c r="G68" s="259">
        <v>113</v>
      </c>
      <c r="H68" s="263">
        <v>108</v>
      </c>
      <c r="I68" s="283">
        <f t="shared" si="3"/>
        <v>95.575221238938056</v>
      </c>
      <c r="J68" s="262">
        <f t="shared" si="4"/>
        <v>5</v>
      </c>
      <c r="K68" s="275"/>
      <c r="M68" s="13">
        <f t="shared" si="5"/>
        <v>64</v>
      </c>
      <c r="O68" s="307">
        <v>64</v>
      </c>
    </row>
    <row r="69" spans="1:15" ht="21.75" customHeight="1" thickBot="1" x14ac:dyDescent="0.4">
      <c r="A69" s="22" t="s">
        <v>360</v>
      </c>
      <c r="B69" s="23" t="s">
        <v>138</v>
      </c>
      <c r="C69" s="265">
        <v>0</v>
      </c>
      <c r="D69" s="266">
        <v>0</v>
      </c>
      <c r="E69" s="276">
        <f t="shared" si="1"/>
        <v>0</v>
      </c>
      <c r="F69" s="268">
        <f t="shared" si="2"/>
        <v>0</v>
      </c>
      <c r="G69" s="265">
        <v>0</v>
      </c>
      <c r="H69" s="269">
        <v>0</v>
      </c>
      <c r="I69" s="277">
        <f t="shared" si="3"/>
        <v>0</v>
      </c>
      <c r="J69" s="268">
        <f t="shared" si="4"/>
        <v>0</v>
      </c>
      <c r="K69" s="278"/>
      <c r="M69" s="13">
        <f t="shared" si="5"/>
        <v>0</v>
      </c>
      <c r="O69" s="308">
        <v>0</v>
      </c>
    </row>
    <row r="70" spans="1:15" ht="21.75" customHeight="1" thickBot="1" x14ac:dyDescent="0.4">
      <c r="A70" s="109" t="s">
        <v>361</v>
      </c>
      <c r="B70" s="110" t="s">
        <v>362</v>
      </c>
      <c r="C70" s="241">
        <v>96</v>
      </c>
      <c r="D70" s="242">
        <v>493</v>
      </c>
      <c r="E70" s="280">
        <f t="shared" si="1"/>
        <v>513.54166666666674</v>
      </c>
      <c r="F70" s="244">
        <f t="shared" si="2"/>
        <v>5</v>
      </c>
      <c r="G70" s="241">
        <v>493</v>
      </c>
      <c r="H70" s="245">
        <v>471</v>
      </c>
      <c r="I70" s="246">
        <f t="shared" si="3"/>
        <v>95.537525354969574</v>
      </c>
      <c r="J70" s="244">
        <f t="shared" si="4"/>
        <v>5</v>
      </c>
      <c r="K70" s="273"/>
      <c r="M70" s="13">
        <f t="shared" si="5"/>
        <v>96</v>
      </c>
      <c r="O70" s="307">
        <v>96</v>
      </c>
    </row>
    <row r="71" spans="1:15" ht="21.75" customHeight="1" thickBot="1" x14ac:dyDescent="0.4">
      <c r="A71" s="113" t="s">
        <v>363</v>
      </c>
      <c r="B71" s="112" t="s">
        <v>184</v>
      </c>
      <c r="C71" s="247">
        <v>20</v>
      </c>
      <c r="D71" s="248">
        <v>20</v>
      </c>
      <c r="E71" s="285">
        <f t="shared" si="1"/>
        <v>100</v>
      </c>
      <c r="F71" s="250">
        <f t="shared" si="2"/>
        <v>5</v>
      </c>
      <c r="G71" s="247">
        <v>20</v>
      </c>
      <c r="H71" s="251">
        <v>20</v>
      </c>
      <c r="I71" s="286">
        <f t="shared" si="3"/>
        <v>100</v>
      </c>
      <c r="J71" s="250">
        <f t="shared" si="4"/>
        <v>5</v>
      </c>
      <c r="K71" s="284"/>
      <c r="M71" s="13">
        <f t="shared" si="5"/>
        <v>20</v>
      </c>
      <c r="O71" s="307">
        <v>20</v>
      </c>
    </row>
    <row r="72" spans="1:15" ht="21.75" customHeight="1" thickBot="1" x14ac:dyDescent="0.4">
      <c r="A72" s="109" t="s">
        <v>364</v>
      </c>
      <c r="B72" s="110" t="s">
        <v>365</v>
      </c>
      <c r="C72" s="241">
        <v>96</v>
      </c>
      <c r="D72" s="242">
        <v>106</v>
      </c>
      <c r="E72" s="243">
        <f t="shared" ref="E72:E86" si="6">IF(C72=0,0,IF(D72="N/A",0,IF(D72=0,0,(D72/C72)*100)))</f>
        <v>110.41666666666667</v>
      </c>
      <c r="F72" s="244">
        <f t="shared" ref="F72:F86" si="7">IF(C72=0,0,IF(E72=0,1,IF(E72&gt;=$R$5,5,IF(E72&gt;=$Q$5,4+((E72-$Q$5)*$S$5),IF(E72&gt;=$P$5,3+((E72-$P$5)*$S$5),IF(E72&gt;=$O$5,2+((E72-$O$5)*$S$5),IF(E72&gt;=$N$5,1+((E72-$N$5)*$S$5),1)))))))</f>
        <v>5</v>
      </c>
      <c r="G72" s="241">
        <v>106</v>
      </c>
      <c r="H72" s="245">
        <v>105</v>
      </c>
      <c r="I72" s="246">
        <f t="shared" ref="I72:I86" si="8">IF(G72=0,0,IF(H72="N/A",0,IF(H72=0,0,(H72/G72)*100)))</f>
        <v>99.056603773584911</v>
      </c>
      <c r="J72" s="244">
        <f t="shared" ref="J72:J86" si="9">IF(C72=0,0,IF(G72=0,1,IF(G72="N/A",1,IF(I72=0,1,IF(I72&gt;=$R$6,5,IF(I72&gt;=$Q$6,4+((I72-$Q$6)*$S$6),IF(I72&gt;=$P$6,3+((I72-$P$6)*$S$6),IF(I72&gt;=$O$6,2+((I72-$O$6)*$S$6),IF(I72&gt;=$N$6,1+((I72-$N$6)*$S$6),1)))))))))</f>
        <v>5</v>
      </c>
      <c r="K72" s="273"/>
      <c r="M72" s="13">
        <f t="shared" ref="M72:M86" si="10">VLOOKUP(C72,O72,1,0)</f>
        <v>96</v>
      </c>
      <c r="O72" s="307">
        <v>96</v>
      </c>
    </row>
    <row r="73" spans="1:15" ht="21.75" customHeight="1" x14ac:dyDescent="0.35">
      <c r="A73" s="25" t="s">
        <v>366</v>
      </c>
      <c r="B73" s="24" t="s">
        <v>182</v>
      </c>
      <c r="C73" s="253">
        <v>48</v>
      </c>
      <c r="D73" s="254">
        <v>58</v>
      </c>
      <c r="E73" s="255">
        <f t="shared" si="6"/>
        <v>120.83333333333333</v>
      </c>
      <c r="F73" s="256">
        <f t="shared" si="7"/>
        <v>5</v>
      </c>
      <c r="G73" s="253">
        <v>58</v>
      </c>
      <c r="H73" s="257">
        <v>58</v>
      </c>
      <c r="I73" s="258">
        <f t="shared" si="8"/>
        <v>100</v>
      </c>
      <c r="J73" s="256">
        <f t="shared" si="9"/>
        <v>5</v>
      </c>
      <c r="K73" s="274"/>
      <c r="M73" s="13">
        <f t="shared" si="10"/>
        <v>48</v>
      </c>
      <c r="O73" s="307">
        <v>48</v>
      </c>
    </row>
    <row r="74" spans="1:15" ht="21.75" customHeight="1" thickBot="1" x14ac:dyDescent="0.4">
      <c r="A74" s="22" t="s">
        <v>367</v>
      </c>
      <c r="B74" s="23" t="s">
        <v>164</v>
      </c>
      <c r="C74" s="265">
        <v>20</v>
      </c>
      <c r="D74" s="266">
        <v>25</v>
      </c>
      <c r="E74" s="276">
        <f t="shared" si="6"/>
        <v>125</v>
      </c>
      <c r="F74" s="268">
        <f t="shared" si="7"/>
        <v>5</v>
      </c>
      <c r="G74" s="265">
        <v>25</v>
      </c>
      <c r="H74" s="269">
        <v>25</v>
      </c>
      <c r="I74" s="277">
        <f t="shared" si="8"/>
        <v>100</v>
      </c>
      <c r="J74" s="268">
        <f t="shared" si="9"/>
        <v>5</v>
      </c>
      <c r="K74" s="278"/>
      <c r="M74" s="13">
        <f t="shared" si="10"/>
        <v>20</v>
      </c>
      <c r="O74" s="309">
        <v>20</v>
      </c>
    </row>
    <row r="75" spans="1:15" ht="21.75" customHeight="1" thickBot="1" x14ac:dyDescent="0.4">
      <c r="A75" s="109" t="s">
        <v>368</v>
      </c>
      <c r="B75" s="110" t="s">
        <v>369</v>
      </c>
      <c r="C75" s="241">
        <v>100</v>
      </c>
      <c r="D75" s="242">
        <v>796</v>
      </c>
      <c r="E75" s="280">
        <f t="shared" si="6"/>
        <v>796</v>
      </c>
      <c r="F75" s="244">
        <f t="shared" si="7"/>
        <v>5</v>
      </c>
      <c r="G75" s="241">
        <v>796</v>
      </c>
      <c r="H75" s="245">
        <v>792</v>
      </c>
      <c r="I75" s="281">
        <f t="shared" si="8"/>
        <v>99.497487437185924</v>
      </c>
      <c r="J75" s="244">
        <f t="shared" si="9"/>
        <v>5</v>
      </c>
      <c r="K75" s="273"/>
      <c r="M75" s="13">
        <f t="shared" si="10"/>
        <v>100</v>
      </c>
      <c r="O75" s="307">
        <v>100</v>
      </c>
    </row>
    <row r="76" spans="1:15" ht="21.75" customHeight="1" x14ac:dyDescent="0.35">
      <c r="A76" s="25" t="s">
        <v>370</v>
      </c>
      <c r="B76" s="24" t="s">
        <v>195</v>
      </c>
      <c r="C76" s="253">
        <v>100</v>
      </c>
      <c r="D76" s="254">
        <v>110</v>
      </c>
      <c r="E76" s="255">
        <f t="shared" si="6"/>
        <v>110.00000000000001</v>
      </c>
      <c r="F76" s="256">
        <f t="shared" si="7"/>
        <v>5</v>
      </c>
      <c r="G76" s="253">
        <v>110</v>
      </c>
      <c r="H76" s="257">
        <v>110</v>
      </c>
      <c r="I76" s="258">
        <f t="shared" si="8"/>
        <v>100</v>
      </c>
      <c r="J76" s="256">
        <f t="shared" si="9"/>
        <v>5</v>
      </c>
      <c r="K76" s="274"/>
      <c r="M76" s="13">
        <f t="shared" si="10"/>
        <v>100</v>
      </c>
      <c r="O76" s="307">
        <v>100</v>
      </c>
    </row>
    <row r="77" spans="1:15" ht="21.75" customHeight="1" thickBot="1" x14ac:dyDescent="0.4">
      <c r="A77" s="22" t="s">
        <v>371</v>
      </c>
      <c r="B77" s="23" t="s">
        <v>189</v>
      </c>
      <c r="C77" s="265">
        <v>100</v>
      </c>
      <c r="D77" s="266">
        <v>445</v>
      </c>
      <c r="E77" s="276">
        <f t="shared" si="6"/>
        <v>445</v>
      </c>
      <c r="F77" s="268">
        <f t="shared" si="7"/>
        <v>5</v>
      </c>
      <c r="G77" s="265">
        <v>445</v>
      </c>
      <c r="H77" s="269">
        <v>440</v>
      </c>
      <c r="I77" s="277">
        <f t="shared" si="8"/>
        <v>98.876404494382015</v>
      </c>
      <c r="J77" s="268">
        <f t="shared" si="9"/>
        <v>5</v>
      </c>
      <c r="K77" s="278"/>
      <c r="M77" s="13">
        <f t="shared" si="10"/>
        <v>100</v>
      </c>
      <c r="O77" s="309">
        <v>100</v>
      </c>
    </row>
    <row r="78" spans="1:15" ht="21.75" customHeight="1" thickBot="1" x14ac:dyDescent="0.4">
      <c r="A78" s="109" t="s">
        <v>372</v>
      </c>
      <c r="B78" s="110" t="s">
        <v>373</v>
      </c>
      <c r="C78" s="241">
        <v>100</v>
      </c>
      <c r="D78" s="242">
        <v>175</v>
      </c>
      <c r="E78" s="280">
        <f t="shared" si="6"/>
        <v>175</v>
      </c>
      <c r="F78" s="244">
        <f t="shared" si="7"/>
        <v>5</v>
      </c>
      <c r="G78" s="241">
        <v>175</v>
      </c>
      <c r="H78" s="245">
        <v>174</v>
      </c>
      <c r="I78" s="281">
        <f t="shared" si="8"/>
        <v>99.428571428571431</v>
      </c>
      <c r="J78" s="244">
        <f t="shared" si="9"/>
        <v>5</v>
      </c>
      <c r="K78" s="273"/>
      <c r="M78" s="13">
        <f t="shared" si="10"/>
        <v>100</v>
      </c>
      <c r="O78" s="307">
        <v>100</v>
      </c>
    </row>
    <row r="79" spans="1:15" ht="21.75" customHeight="1" x14ac:dyDescent="0.35">
      <c r="A79" s="25" t="s">
        <v>374</v>
      </c>
      <c r="B79" s="24" t="s">
        <v>208</v>
      </c>
      <c r="C79" s="253">
        <v>245</v>
      </c>
      <c r="D79" s="254">
        <v>282</v>
      </c>
      <c r="E79" s="255">
        <f t="shared" si="6"/>
        <v>115.10204081632654</v>
      </c>
      <c r="F79" s="256">
        <f t="shared" si="7"/>
        <v>5</v>
      </c>
      <c r="G79" s="253">
        <v>282</v>
      </c>
      <c r="H79" s="257">
        <v>270</v>
      </c>
      <c r="I79" s="258">
        <f t="shared" si="8"/>
        <v>95.744680851063833</v>
      </c>
      <c r="J79" s="256">
        <f t="shared" si="9"/>
        <v>5</v>
      </c>
      <c r="K79" s="274"/>
      <c r="M79" s="13">
        <f t="shared" si="10"/>
        <v>245</v>
      </c>
      <c r="O79" s="307">
        <v>245</v>
      </c>
    </row>
    <row r="80" spans="1:15" ht="21.75" customHeight="1" thickBot="1" x14ac:dyDescent="0.4">
      <c r="A80" s="22" t="s">
        <v>375</v>
      </c>
      <c r="B80" s="23" t="s">
        <v>202</v>
      </c>
      <c r="C80" s="265">
        <v>575</v>
      </c>
      <c r="D80" s="266">
        <v>698</v>
      </c>
      <c r="E80" s="267">
        <f t="shared" si="6"/>
        <v>121.39130434782608</v>
      </c>
      <c r="F80" s="268">
        <f t="shared" si="7"/>
        <v>5</v>
      </c>
      <c r="G80" s="265">
        <v>698</v>
      </c>
      <c r="H80" s="269">
        <v>686</v>
      </c>
      <c r="I80" s="270">
        <f t="shared" si="8"/>
        <v>98.280802292263616</v>
      </c>
      <c r="J80" s="268">
        <f t="shared" si="9"/>
        <v>5</v>
      </c>
      <c r="K80" s="278"/>
      <c r="M80" s="13">
        <f t="shared" si="10"/>
        <v>575</v>
      </c>
      <c r="O80" s="309">
        <v>575</v>
      </c>
    </row>
    <row r="81" spans="1:15" ht="21.75" customHeight="1" thickBot="1" x14ac:dyDescent="0.4">
      <c r="A81" s="109" t="s">
        <v>376</v>
      </c>
      <c r="B81" s="110" t="s">
        <v>377</v>
      </c>
      <c r="C81" s="241">
        <v>125</v>
      </c>
      <c r="D81" s="242">
        <v>161</v>
      </c>
      <c r="E81" s="243">
        <f t="shared" si="6"/>
        <v>128.80000000000001</v>
      </c>
      <c r="F81" s="244">
        <f t="shared" si="7"/>
        <v>5</v>
      </c>
      <c r="G81" s="241">
        <v>161</v>
      </c>
      <c r="H81" s="245">
        <v>151</v>
      </c>
      <c r="I81" s="246">
        <f t="shared" si="8"/>
        <v>93.788819875776397</v>
      </c>
      <c r="J81" s="244">
        <f t="shared" si="9"/>
        <v>5</v>
      </c>
      <c r="K81" s="273"/>
      <c r="M81" s="13">
        <f t="shared" si="10"/>
        <v>125</v>
      </c>
      <c r="O81" s="307">
        <v>125</v>
      </c>
    </row>
    <row r="82" spans="1:15" ht="21.75" customHeight="1" thickBot="1" x14ac:dyDescent="0.4">
      <c r="A82" s="109" t="s">
        <v>378</v>
      </c>
      <c r="B82" s="110" t="s">
        <v>379</v>
      </c>
      <c r="C82" s="241">
        <v>65</v>
      </c>
      <c r="D82" s="242">
        <v>92</v>
      </c>
      <c r="E82" s="280">
        <f t="shared" si="6"/>
        <v>141.53846153846155</v>
      </c>
      <c r="F82" s="244">
        <f t="shared" si="7"/>
        <v>5</v>
      </c>
      <c r="G82" s="241">
        <v>92</v>
      </c>
      <c r="H82" s="245">
        <v>92</v>
      </c>
      <c r="I82" s="281">
        <f t="shared" si="8"/>
        <v>100</v>
      </c>
      <c r="J82" s="244">
        <f t="shared" si="9"/>
        <v>5</v>
      </c>
      <c r="K82" s="273"/>
      <c r="M82" s="13">
        <f t="shared" si="10"/>
        <v>65</v>
      </c>
      <c r="O82" s="307">
        <v>65</v>
      </c>
    </row>
    <row r="83" spans="1:15" ht="21.75" customHeight="1" thickBot="1" x14ac:dyDescent="0.4">
      <c r="A83" s="109" t="s">
        <v>380</v>
      </c>
      <c r="B83" s="110" t="s">
        <v>381</v>
      </c>
      <c r="C83" s="241">
        <v>25</v>
      </c>
      <c r="D83" s="242">
        <v>25</v>
      </c>
      <c r="E83" s="243">
        <f t="shared" si="6"/>
        <v>100</v>
      </c>
      <c r="F83" s="244">
        <f t="shared" si="7"/>
        <v>5</v>
      </c>
      <c r="G83" s="241">
        <v>25</v>
      </c>
      <c r="H83" s="245">
        <v>22</v>
      </c>
      <c r="I83" s="246">
        <f t="shared" si="8"/>
        <v>88</v>
      </c>
      <c r="J83" s="244">
        <f>IF(C83=0,0,IF(G83=0,1,IF(G83="N/A",1,IF(I83=0,1,IF(I83&gt;=$R$6,5,IF(I83&gt;=$Q$6,4+((I83-$Q$6)*$S$6),IF(I83&gt;=$P$6,3+((I83-$P$6)*$S$6),IF(I83&gt;=$O$6,2+((I83-$O$6)*$S$6),IF(I83&gt;=$N$6,1+((I83-$N$6)*$S$6),1)))))))))</f>
        <v>5</v>
      </c>
      <c r="K83" s="273"/>
      <c r="M83" s="13">
        <f t="shared" si="10"/>
        <v>25</v>
      </c>
      <c r="O83" s="307">
        <v>25</v>
      </c>
    </row>
    <row r="84" spans="1:15" x14ac:dyDescent="0.35">
      <c r="A84" s="25" t="s">
        <v>382</v>
      </c>
      <c r="B84" s="24" t="s">
        <v>176</v>
      </c>
      <c r="C84" s="253">
        <v>0</v>
      </c>
      <c r="D84" s="254">
        <v>0</v>
      </c>
      <c r="E84" s="255">
        <f t="shared" si="6"/>
        <v>0</v>
      </c>
      <c r="F84" s="256">
        <f t="shared" si="7"/>
        <v>0</v>
      </c>
      <c r="G84" s="253">
        <v>0</v>
      </c>
      <c r="H84" s="257">
        <v>0</v>
      </c>
      <c r="I84" s="272">
        <f t="shared" si="8"/>
        <v>0</v>
      </c>
      <c r="J84" s="256">
        <f t="shared" si="9"/>
        <v>0</v>
      </c>
      <c r="K84" s="274"/>
      <c r="M84" s="13">
        <f t="shared" si="10"/>
        <v>0</v>
      </c>
      <c r="O84" s="308">
        <v>0</v>
      </c>
    </row>
    <row r="85" spans="1:15" x14ac:dyDescent="0.35">
      <c r="A85" s="21" t="s">
        <v>383</v>
      </c>
      <c r="B85" s="20" t="s">
        <v>384</v>
      </c>
      <c r="C85" s="259">
        <v>0</v>
      </c>
      <c r="D85" s="260">
        <v>0</v>
      </c>
      <c r="E85" s="282">
        <f t="shared" si="6"/>
        <v>0</v>
      </c>
      <c r="F85" s="262">
        <f t="shared" si="7"/>
        <v>0</v>
      </c>
      <c r="G85" s="259">
        <v>0</v>
      </c>
      <c r="H85" s="263">
        <v>0</v>
      </c>
      <c r="I85" s="283">
        <f t="shared" si="8"/>
        <v>0</v>
      </c>
      <c r="J85" s="262">
        <f t="shared" si="9"/>
        <v>0</v>
      </c>
      <c r="K85" s="275"/>
      <c r="M85" s="13">
        <f t="shared" si="10"/>
        <v>0</v>
      </c>
      <c r="O85" s="308">
        <v>0</v>
      </c>
    </row>
    <row r="86" spans="1:15" ht="21.75" thickBot="1" x14ac:dyDescent="0.4">
      <c r="A86" s="22" t="s">
        <v>385</v>
      </c>
      <c r="B86" s="23" t="s">
        <v>386</v>
      </c>
      <c r="C86" s="287">
        <v>0</v>
      </c>
      <c r="D86" s="288">
        <v>0</v>
      </c>
      <c r="E86" s="289">
        <f t="shared" si="6"/>
        <v>0</v>
      </c>
      <c r="F86" s="290">
        <f t="shared" si="7"/>
        <v>0</v>
      </c>
      <c r="G86" s="287">
        <v>0</v>
      </c>
      <c r="H86" s="291">
        <v>0</v>
      </c>
      <c r="I86" s="292">
        <f t="shared" si="8"/>
        <v>0</v>
      </c>
      <c r="J86" s="290">
        <f t="shared" si="9"/>
        <v>0</v>
      </c>
      <c r="K86" s="293"/>
      <c r="M86" s="13">
        <f t="shared" si="10"/>
        <v>0</v>
      </c>
      <c r="O86" s="304">
        <v>0</v>
      </c>
    </row>
    <row r="87" spans="1:15" ht="21.75" thickBot="1" x14ac:dyDescent="0.4">
      <c r="A87" s="57"/>
      <c r="B87" s="57"/>
      <c r="C87" s="52"/>
      <c r="D87" s="52"/>
      <c r="E87" s="53"/>
      <c r="F87" s="54"/>
      <c r="G87" s="60"/>
      <c r="H87" s="60"/>
      <c r="I87" s="53"/>
      <c r="J87" s="55"/>
      <c r="K87" s="55"/>
    </row>
    <row r="88" spans="1:15" x14ac:dyDescent="0.35">
      <c r="A88" s="94"/>
      <c r="B88" s="96" t="s">
        <v>270</v>
      </c>
      <c r="C88" s="59"/>
      <c r="D88" s="57"/>
      <c r="E88" s="57"/>
      <c r="F88" s="99">
        <f>MAX(F7:F86)</f>
        <v>5</v>
      </c>
      <c r="G88" s="52"/>
      <c r="H88" s="52"/>
      <c r="I88" s="53"/>
      <c r="J88" s="99">
        <f>MAX(J7:J86)</f>
        <v>5</v>
      </c>
      <c r="K88" s="118"/>
    </row>
    <row r="89" spans="1:15" x14ac:dyDescent="0.35">
      <c r="A89" s="95"/>
      <c r="B89" s="97" t="s">
        <v>271</v>
      </c>
      <c r="C89" s="61"/>
      <c r="D89" s="57"/>
      <c r="E89" s="57"/>
      <c r="F89" s="98">
        <f>MIN(F7:F86)</f>
        <v>0</v>
      </c>
      <c r="G89" s="63"/>
      <c r="H89" s="63"/>
      <c r="I89" s="63"/>
      <c r="J89" s="98">
        <f>MIN(J7:J86)</f>
        <v>0</v>
      </c>
      <c r="K89" s="118"/>
    </row>
    <row r="90" spans="1:15" x14ac:dyDescent="0.35">
      <c r="A90" s="104"/>
      <c r="B90" s="105" t="s">
        <v>272</v>
      </c>
      <c r="F90" s="106">
        <f>(SUM(F7:F86))/(F98-F92)</f>
        <v>5</v>
      </c>
      <c r="J90" s="106">
        <f>(SUM(J7:J86))/(J98-J92)</f>
        <v>5</v>
      </c>
      <c r="K90" s="118"/>
    </row>
    <row r="91" spans="1:15" x14ac:dyDescent="0.35">
      <c r="A91" s="95"/>
      <c r="B91" s="97" t="s">
        <v>280</v>
      </c>
      <c r="F91" s="98"/>
      <c r="J91" s="98"/>
      <c r="K91" s="118"/>
    </row>
    <row r="92" spans="1:15" x14ac:dyDescent="0.35">
      <c r="A92" s="100" t="s">
        <v>273</v>
      </c>
      <c r="B92" s="101" t="s">
        <v>274</v>
      </c>
      <c r="F92" s="107">
        <f>COUNTIF(F7:F86,"=0")</f>
        <v>7</v>
      </c>
      <c r="J92" s="107">
        <f>COUNTIF(J7:J86,"=0")</f>
        <v>7</v>
      </c>
      <c r="K92" s="118"/>
    </row>
    <row r="93" spans="1:15" x14ac:dyDescent="0.35">
      <c r="A93" s="100" t="s">
        <v>269</v>
      </c>
      <c r="B93" s="101" t="s">
        <v>275</v>
      </c>
      <c r="F93" s="107">
        <f>COUNTIF(F7:F86,"&lt;1")</f>
        <v>7</v>
      </c>
      <c r="J93" s="107">
        <f>COUNTIF(J7:J86,"&lt;1")</f>
        <v>7</v>
      </c>
      <c r="K93" s="118"/>
    </row>
    <row r="94" spans="1:15" x14ac:dyDescent="0.35">
      <c r="A94" s="100" t="s">
        <v>269</v>
      </c>
      <c r="B94" s="101" t="s">
        <v>276</v>
      </c>
      <c r="F94" s="107">
        <f>COUNTIF(F7:F86,"&lt;2")-COUNTIF(F7:F86,"&lt;1")</f>
        <v>0</v>
      </c>
      <c r="J94" s="107">
        <f>COUNTIF(J7:J86,"&lt;2")-COUNTIF(J7:J86,"&lt;1")</f>
        <v>0</v>
      </c>
      <c r="K94" s="118"/>
    </row>
    <row r="95" spans="1:15" x14ac:dyDescent="0.35">
      <c r="A95" s="100" t="s">
        <v>269</v>
      </c>
      <c r="B95" s="101" t="s">
        <v>277</v>
      </c>
      <c r="F95" s="107">
        <f>COUNTIF(F7:F86,"&lt;3")-COUNTIF(F7:F86,"&lt;2")</f>
        <v>0</v>
      </c>
      <c r="J95" s="107">
        <f>COUNTIF(J7:J86,"&lt;3")-COUNTIF(J7:J86,"&lt;2")</f>
        <v>0</v>
      </c>
      <c r="K95" s="118"/>
    </row>
    <row r="96" spans="1:15" x14ac:dyDescent="0.35">
      <c r="A96" s="100" t="s">
        <v>269</v>
      </c>
      <c r="B96" s="101" t="s">
        <v>278</v>
      </c>
      <c r="F96" s="107">
        <f>COUNTIF(F7:F86,"&lt;4")-COUNTIF(F7:F86,"&lt;3")</f>
        <v>0</v>
      </c>
      <c r="J96" s="107">
        <f>COUNTIF(J7:J86,"&lt;4")-COUNTIF(J7:J86,"&lt;3")</f>
        <v>0</v>
      </c>
      <c r="K96" s="118"/>
    </row>
    <row r="97" spans="1:11" x14ac:dyDescent="0.35">
      <c r="A97" s="100" t="s">
        <v>269</v>
      </c>
      <c r="B97" s="101" t="s">
        <v>279</v>
      </c>
      <c r="F97" s="107">
        <f>COUNTIF(F7:F86,"&gt;4")+COUNTIF(F7:F86,"4")</f>
        <v>73</v>
      </c>
      <c r="J97" s="107">
        <f>COUNTIF(J7:J86,"&gt;4")+COUNTIF(J7:J86,"4")</f>
        <v>73</v>
      </c>
      <c r="K97" s="118"/>
    </row>
    <row r="98" spans="1:11" ht="21.75" thickBot="1" x14ac:dyDescent="0.4">
      <c r="A98" s="102" t="s">
        <v>57</v>
      </c>
      <c r="B98" s="103"/>
      <c r="F98" s="108">
        <f>SUM(F93:F97)</f>
        <v>80</v>
      </c>
      <c r="J98" s="108">
        <f>SUM(J93:J97)</f>
        <v>80</v>
      </c>
      <c r="K98" s="119"/>
    </row>
  </sheetData>
  <mergeCells count="5">
    <mergeCell ref="G5:J5"/>
    <mergeCell ref="K5:K6"/>
    <mergeCell ref="C5:F5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3.1.5.1-3</vt:lpstr>
      <vt:lpstr>3.1.5.4-5</vt:lpstr>
      <vt:lpstr>'3.1.5.1-3'!Print_Area</vt:lpstr>
      <vt:lpstr>'3.1.5.4-5'!Print_Area</vt:lpstr>
      <vt:lpstr>'3.1.5.1-3'!Print_Titles</vt:lpstr>
      <vt:lpstr>'3.1.5.4-5'!Print_Titles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2016-11-02T02:15:16Z</dcterms:modified>
</cp:coreProperties>
</file>