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8.1-3" sheetId="17" r:id="rId2"/>
    <sheet name="3.8.4-5" sheetId="22" r:id="rId3"/>
    <sheet name="3.8.6-7" sheetId="23" r:id="rId4"/>
  </sheets>
  <definedNames>
    <definedName name="_xlnm.Print_Area" localSheetId="1">'3.8.1-3'!$A$1:$N$86</definedName>
    <definedName name="_xlnm.Print_Area" localSheetId="2">'3.8.4-5'!$A$1:$I$86</definedName>
    <definedName name="_xlnm.Print_Area" localSheetId="3">'3.8.6-7'!$A$1:$I$86</definedName>
    <definedName name="_xlnm.Print_Titles" localSheetId="1">'3.8.1-3'!$1:$6</definedName>
    <definedName name="_xlnm.Print_Titles" localSheetId="2">'3.8.4-5'!$1:$6</definedName>
    <definedName name="_xlnm.Print_Titles" localSheetId="3">'3.8.6-7'!$1:$6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7" l="1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86" i="23" l="1"/>
  <c r="H86" i="23"/>
  <c r="F86" i="23"/>
  <c r="E86" i="23"/>
  <c r="I85" i="23"/>
  <c r="H85" i="23"/>
  <c r="F85" i="23"/>
  <c r="E85" i="23"/>
  <c r="I84" i="23"/>
  <c r="H84" i="23"/>
  <c r="F84" i="23"/>
  <c r="E84" i="23"/>
  <c r="H83" i="23"/>
  <c r="I83" i="23" s="1"/>
  <c r="F83" i="23"/>
  <c r="E83" i="23"/>
  <c r="I82" i="23"/>
  <c r="H82" i="23"/>
  <c r="F82" i="23"/>
  <c r="E82" i="23"/>
  <c r="I81" i="23"/>
  <c r="H81" i="23"/>
  <c r="F81" i="23"/>
  <c r="E81" i="23"/>
  <c r="I80" i="23"/>
  <c r="H80" i="23"/>
  <c r="F80" i="23"/>
  <c r="E80" i="23"/>
  <c r="I79" i="23"/>
  <c r="H79" i="23"/>
  <c r="F79" i="23"/>
  <c r="E79" i="23"/>
  <c r="I78" i="23"/>
  <c r="H78" i="23"/>
  <c r="F78" i="23"/>
  <c r="E78" i="23"/>
  <c r="I77" i="23"/>
  <c r="H77" i="23"/>
  <c r="F77" i="23"/>
  <c r="E77" i="23"/>
  <c r="I76" i="23"/>
  <c r="H76" i="23"/>
  <c r="F76" i="23"/>
  <c r="E76" i="23"/>
  <c r="I75" i="23"/>
  <c r="H75" i="23"/>
  <c r="F75" i="23"/>
  <c r="E75" i="23"/>
  <c r="I74" i="23"/>
  <c r="H74" i="23"/>
  <c r="F74" i="23"/>
  <c r="E74" i="23"/>
  <c r="I73" i="23"/>
  <c r="H73" i="23"/>
  <c r="F73" i="23"/>
  <c r="E73" i="23"/>
  <c r="H72" i="23"/>
  <c r="I72" i="23" s="1"/>
  <c r="E72" i="23"/>
  <c r="F72" i="23" s="1"/>
  <c r="I71" i="23"/>
  <c r="H71" i="23"/>
  <c r="F71" i="23"/>
  <c r="E71" i="23"/>
  <c r="I70" i="23"/>
  <c r="H70" i="23"/>
  <c r="F70" i="23"/>
  <c r="E70" i="23"/>
  <c r="H69" i="23"/>
  <c r="I69" i="23" s="1"/>
  <c r="F69" i="23"/>
  <c r="E69" i="23"/>
  <c r="I68" i="23"/>
  <c r="H68" i="23"/>
  <c r="F68" i="23"/>
  <c r="E68" i="23"/>
  <c r="I67" i="23"/>
  <c r="H67" i="23"/>
  <c r="F67" i="23"/>
  <c r="E67" i="23"/>
  <c r="I66" i="23"/>
  <c r="H66" i="23"/>
  <c r="E66" i="23"/>
  <c r="F66" i="23" s="1"/>
  <c r="I65" i="23"/>
  <c r="H65" i="23"/>
  <c r="F65" i="23"/>
  <c r="E65" i="23"/>
  <c r="H64" i="23"/>
  <c r="I64" i="23" s="1"/>
  <c r="E64" i="23"/>
  <c r="F64" i="23" s="1"/>
  <c r="I63" i="23"/>
  <c r="H63" i="23"/>
  <c r="F63" i="23"/>
  <c r="E63" i="23"/>
  <c r="I62" i="23"/>
  <c r="H62" i="23"/>
  <c r="F62" i="23"/>
  <c r="E62" i="23"/>
  <c r="I61" i="23"/>
  <c r="H61" i="23"/>
  <c r="F61" i="23"/>
  <c r="E61" i="23"/>
  <c r="I60" i="23"/>
  <c r="H60" i="23"/>
  <c r="F60" i="23"/>
  <c r="E60" i="23"/>
  <c r="I59" i="23"/>
  <c r="H59" i="23"/>
  <c r="F59" i="23"/>
  <c r="E59" i="23"/>
  <c r="I58" i="23"/>
  <c r="H58" i="23"/>
  <c r="F58" i="23"/>
  <c r="E58" i="23"/>
  <c r="I57" i="23"/>
  <c r="H57" i="23"/>
  <c r="F57" i="23"/>
  <c r="E57" i="23"/>
  <c r="I56" i="23"/>
  <c r="H56" i="23"/>
  <c r="F56" i="23"/>
  <c r="E56" i="23"/>
  <c r="I55" i="23"/>
  <c r="H55" i="23"/>
  <c r="F55" i="23"/>
  <c r="E55" i="23"/>
  <c r="I54" i="23"/>
  <c r="H54" i="23"/>
  <c r="F54" i="23"/>
  <c r="E54" i="23"/>
  <c r="I53" i="23"/>
  <c r="H53" i="23"/>
  <c r="F53" i="23"/>
  <c r="E53" i="23"/>
  <c r="I52" i="23"/>
  <c r="H52" i="23"/>
  <c r="F52" i="23"/>
  <c r="E52" i="23"/>
  <c r="I51" i="23"/>
  <c r="H51" i="23"/>
  <c r="F51" i="23"/>
  <c r="E51" i="23"/>
  <c r="I50" i="23"/>
  <c r="H50" i="23"/>
  <c r="F50" i="23"/>
  <c r="E50" i="23"/>
  <c r="I49" i="23"/>
  <c r="H49" i="23"/>
  <c r="F49" i="23"/>
  <c r="E49" i="23"/>
  <c r="I48" i="23"/>
  <c r="H48" i="23"/>
  <c r="F48" i="23"/>
  <c r="E48" i="23"/>
  <c r="I47" i="23"/>
  <c r="H47" i="23"/>
  <c r="F47" i="23"/>
  <c r="E47" i="23"/>
  <c r="I46" i="23"/>
  <c r="H46" i="23"/>
  <c r="F46" i="23"/>
  <c r="E46" i="23"/>
  <c r="I45" i="23"/>
  <c r="H45" i="23"/>
  <c r="F45" i="23"/>
  <c r="E45" i="23"/>
  <c r="I44" i="23"/>
  <c r="H44" i="23"/>
  <c r="F44" i="23"/>
  <c r="E44" i="23"/>
  <c r="I43" i="23"/>
  <c r="H43" i="23"/>
  <c r="F43" i="23"/>
  <c r="E43" i="23"/>
  <c r="I42" i="23"/>
  <c r="H42" i="23"/>
  <c r="F42" i="23"/>
  <c r="E42" i="23"/>
  <c r="I41" i="23"/>
  <c r="H41" i="23"/>
  <c r="F41" i="23"/>
  <c r="E41" i="23"/>
  <c r="I40" i="23"/>
  <c r="H40" i="23"/>
  <c r="F40" i="23"/>
  <c r="E40" i="23"/>
  <c r="I39" i="23"/>
  <c r="H39" i="23"/>
  <c r="F39" i="23"/>
  <c r="E39" i="23"/>
  <c r="I38" i="23"/>
  <c r="H38" i="23"/>
  <c r="F38" i="23"/>
  <c r="E38" i="23"/>
  <c r="I37" i="23"/>
  <c r="H37" i="23"/>
  <c r="F37" i="23"/>
  <c r="E37" i="23"/>
  <c r="I36" i="23"/>
  <c r="H36" i="23"/>
  <c r="F36" i="23"/>
  <c r="E36" i="23"/>
  <c r="I35" i="23"/>
  <c r="H35" i="23"/>
  <c r="F35" i="23"/>
  <c r="E35" i="23"/>
  <c r="I34" i="23"/>
  <c r="H34" i="23"/>
  <c r="F34" i="23"/>
  <c r="E34" i="23"/>
  <c r="I33" i="23"/>
  <c r="H33" i="23"/>
  <c r="F33" i="23"/>
  <c r="E33" i="23"/>
  <c r="I32" i="23"/>
  <c r="H32" i="23"/>
  <c r="F32" i="23"/>
  <c r="E32" i="23"/>
  <c r="I31" i="23"/>
  <c r="H31" i="23"/>
  <c r="F31" i="23"/>
  <c r="E31" i="23"/>
  <c r="I30" i="23"/>
  <c r="H30" i="23"/>
  <c r="F30" i="23"/>
  <c r="E30" i="23"/>
  <c r="I29" i="23"/>
  <c r="H29" i="23"/>
  <c r="F29" i="23"/>
  <c r="E29" i="23"/>
  <c r="I28" i="23"/>
  <c r="H28" i="23"/>
  <c r="F28" i="23"/>
  <c r="E28" i="23"/>
  <c r="I27" i="23"/>
  <c r="H27" i="23"/>
  <c r="F27" i="23"/>
  <c r="E27" i="23"/>
  <c r="H26" i="23"/>
  <c r="I26" i="23" s="1"/>
  <c r="E26" i="23"/>
  <c r="F26" i="23" s="1"/>
  <c r="I25" i="23"/>
  <c r="H25" i="23"/>
  <c r="F25" i="23"/>
  <c r="E25" i="23"/>
  <c r="I24" i="23"/>
  <c r="H24" i="23"/>
  <c r="F24" i="23"/>
  <c r="E24" i="23"/>
  <c r="I23" i="23"/>
  <c r="H23" i="23"/>
  <c r="F23" i="23"/>
  <c r="E23" i="23"/>
  <c r="I22" i="23"/>
  <c r="H22" i="23"/>
  <c r="F22" i="23"/>
  <c r="E22" i="23"/>
  <c r="I21" i="23"/>
  <c r="H21" i="23"/>
  <c r="F21" i="23"/>
  <c r="E21" i="23"/>
  <c r="I20" i="23"/>
  <c r="H20" i="23"/>
  <c r="F20" i="23"/>
  <c r="E20" i="23"/>
  <c r="I19" i="23"/>
  <c r="H19" i="23"/>
  <c r="F19" i="23"/>
  <c r="E19" i="23"/>
  <c r="H18" i="23"/>
  <c r="I18" i="23" s="1"/>
  <c r="E18" i="23"/>
  <c r="F18" i="23" s="1"/>
  <c r="I17" i="23"/>
  <c r="H17" i="23"/>
  <c r="F17" i="23"/>
  <c r="E17" i="23"/>
  <c r="I16" i="23"/>
  <c r="H16" i="23"/>
  <c r="F16" i="23"/>
  <c r="E16" i="23"/>
  <c r="I15" i="23"/>
  <c r="H15" i="23"/>
  <c r="F15" i="23"/>
  <c r="E15" i="23"/>
  <c r="I14" i="23"/>
  <c r="H14" i="23"/>
  <c r="F14" i="23"/>
  <c r="E14" i="23"/>
  <c r="I13" i="23"/>
  <c r="H13" i="23"/>
  <c r="F13" i="23"/>
  <c r="E13" i="23"/>
  <c r="I12" i="23"/>
  <c r="H12" i="23"/>
  <c r="F12" i="23"/>
  <c r="E12" i="23"/>
  <c r="I11" i="23"/>
  <c r="H11" i="23"/>
  <c r="F11" i="23"/>
  <c r="E11" i="23"/>
  <c r="I10" i="23"/>
  <c r="H10" i="23"/>
  <c r="F10" i="23"/>
  <c r="E10" i="23"/>
  <c r="I9" i="23"/>
  <c r="H9" i="23"/>
  <c r="F9" i="23"/>
  <c r="E9" i="23"/>
  <c r="I8" i="23"/>
  <c r="H8" i="23"/>
  <c r="F8" i="23"/>
  <c r="E8" i="23"/>
  <c r="I7" i="23"/>
  <c r="H7" i="23"/>
  <c r="F7" i="23"/>
  <c r="E7" i="23"/>
  <c r="I86" i="22"/>
  <c r="H86" i="22"/>
  <c r="F86" i="22"/>
  <c r="E86" i="22"/>
  <c r="I85" i="22"/>
  <c r="H85" i="22"/>
  <c r="F85" i="22"/>
  <c r="E85" i="22"/>
  <c r="I84" i="22"/>
  <c r="H84" i="22"/>
  <c r="F84" i="22"/>
  <c r="E84" i="22"/>
  <c r="H83" i="22"/>
  <c r="I83" i="22" s="1"/>
  <c r="F83" i="22"/>
  <c r="E83" i="22"/>
  <c r="I82" i="22"/>
  <c r="H82" i="22"/>
  <c r="F82" i="22"/>
  <c r="E82" i="22"/>
  <c r="I81" i="22"/>
  <c r="H81" i="22"/>
  <c r="F81" i="22"/>
  <c r="E81" i="22"/>
  <c r="I80" i="22"/>
  <c r="H80" i="22"/>
  <c r="F80" i="22"/>
  <c r="E80" i="22"/>
  <c r="I79" i="22"/>
  <c r="H79" i="22"/>
  <c r="F79" i="22"/>
  <c r="E79" i="22"/>
  <c r="I78" i="22"/>
  <c r="H78" i="22"/>
  <c r="F78" i="22"/>
  <c r="E78" i="22"/>
  <c r="I77" i="22"/>
  <c r="H77" i="22"/>
  <c r="F77" i="22"/>
  <c r="E77" i="22"/>
  <c r="I76" i="22"/>
  <c r="H76" i="22"/>
  <c r="F76" i="22"/>
  <c r="E76" i="22"/>
  <c r="I75" i="22"/>
  <c r="H75" i="22"/>
  <c r="F75" i="22"/>
  <c r="E75" i="22"/>
  <c r="I74" i="22"/>
  <c r="H74" i="22"/>
  <c r="F74" i="22"/>
  <c r="E74" i="22"/>
  <c r="I73" i="22"/>
  <c r="H73" i="22"/>
  <c r="F73" i="22"/>
  <c r="E73" i="22"/>
  <c r="H72" i="22"/>
  <c r="I72" i="22" s="1"/>
  <c r="E72" i="22"/>
  <c r="F72" i="22" s="1"/>
  <c r="I71" i="22"/>
  <c r="H71" i="22"/>
  <c r="F71" i="22"/>
  <c r="E71" i="22"/>
  <c r="I70" i="22"/>
  <c r="H70" i="22"/>
  <c r="F70" i="22"/>
  <c r="E70" i="22"/>
  <c r="H69" i="22"/>
  <c r="I69" i="22" s="1"/>
  <c r="F69" i="22"/>
  <c r="E69" i="22"/>
  <c r="I68" i="22"/>
  <c r="H68" i="22"/>
  <c r="F68" i="22"/>
  <c r="E68" i="22"/>
  <c r="I67" i="22"/>
  <c r="H67" i="22"/>
  <c r="F67" i="22"/>
  <c r="E67" i="22"/>
  <c r="I66" i="22"/>
  <c r="H66" i="22"/>
  <c r="E66" i="22"/>
  <c r="F66" i="22" s="1"/>
  <c r="I65" i="22"/>
  <c r="H65" i="22"/>
  <c r="F65" i="22"/>
  <c r="E65" i="22"/>
  <c r="H64" i="22"/>
  <c r="I64" i="22" s="1"/>
  <c r="E64" i="22"/>
  <c r="F64" i="22" s="1"/>
  <c r="I63" i="22"/>
  <c r="H63" i="22"/>
  <c r="F63" i="22"/>
  <c r="E63" i="22"/>
  <c r="I62" i="22"/>
  <c r="H62" i="22"/>
  <c r="F62" i="22"/>
  <c r="E62" i="22"/>
  <c r="I61" i="22"/>
  <c r="H61" i="22"/>
  <c r="F61" i="22"/>
  <c r="E61" i="22"/>
  <c r="I60" i="22"/>
  <c r="H60" i="22"/>
  <c r="F60" i="22"/>
  <c r="E60" i="22"/>
  <c r="I59" i="22"/>
  <c r="H59" i="22"/>
  <c r="F59" i="22"/>
  <c r="E59" i="22"/>
  <c r="I58" i="22"/>
  <c r="H58" i="22"/>
  <c r="F58" i="22"/>
  <c r="E58" i="22"/>
  <c r="I57" i="22"/>
  <c r="H57" i="22"/>
  <c r="F57" i="22"/>
  <c r="E57" i="22"/>
  <c r="I56" i="22"/>
  <c r="H56" i="22"/>
  <c r="F56" i="22"/>
  <c r="E56" i="22"/>
  <c r="I55" i="22"/>
  <c r="H55" i="22"/>
  <c r="F55" i="22"/>
  <c r="E55" i="22"/>
  <c r="I54" i="22"/>
  <c r="H54" i="22"/>
  <c r="F54" i="22"/>
  <c r="E54" i="22"/>
  <c r="I53" i="22"/>
  <c r="H53" i="22"/>
  <c r="F53" i="22"/>
  <c r="E53" i="22"/>
  <c r="I52" i="22"/>
  <c r="H52" i="22"/>
  <c r="F52" i="22"/>
  <c r="E52" i="22"/>
  <c r="I51" i="22"/>
  <c r="H51" i="22"/>
  <c r="F51" i="22"/>
  <c r="E51" i="22"/>
  <c r="I50" i="22"/>
  <c r="H50" i="22"/>
  <c r="F50" i="22"/>
  <c r="E50" i="22"/>
  <c r="H49" i="22"/>
  <c r="I49" i="22" s="1"/>
  <c r="F49" i="22"/>
  <c r="E49" i="22"/>
  <c r="I48" i="22"/>
  <c r="H48" i="22"/>
  <c r="F48" i="22"/>
  <c r="E48" i="22"/>
  <c r="I47" i="22"/>
  <c r="H47" i="22"/>
  <c r="F47" i="22"/>
  <c r="E47" i="22"/>
  <c r="I46" i="22"/>
  <c r="H46" i="22"/>
  <c r="F46" i="22"/>
  <c r="E46" i="22"/>
  <c r="I45" i="22"/>
  <c r="H45" i="22"/>
  <c r="F45" i="22"/>
  <c r="E45" i="22"/>
  <c r="I44" i="22"/>
  <c r="H44" i="22"/>
  <c r="F44" i="22"/>
  <c r="E44" i="22"/>
  <c r="I43" i="22"/>
  <c r="H43" i="22"/>
  <c r="F43" i="22"/>
  <c r="E43" i="22"/>
  <c r="I42" i="22"/>
  <c r="H42" i="22"/>
  <c r="F42" i="22"/>
  <c r="E42" i="22"/>
  <c r="I41" i="22"/>
  <c r="H41" i="22"/>
  <c r="F41" i="22"/>
  <c r="E41" i="22"/>
  <c r="I40" i="22"/>
  <c r="H40" i="22"/>
  <c r="F40" i="22"/>
  <c r="E40" i="22"/>
  <c r="I39" i="22"/>
  <c r="H39" i="22"/>
  <c r="F39" i="22"/>
  <c r="E39" i="22"/>
  <c r="I38" i="22"/>
  <c r="H38" i="22"/>
  <c r="F38" i="22"/>
  <c r="E38" i="22"/>
  <c r="H37" i="22"/>
  <c r="I37" i="22" s="1"/>
  <c r="F37" i="22"/>
  <c r="E37" i="22"/>
  <c r="I36" i="22"/>
  <c r="H36" i="22"/>
  <c r="F36" i="22"/>
  <c r="E36" i="22"/>
  <c r="I35" i="22"/>
  <c r="H35" i="22"/>
  <c r="F35" i="22"/>
  <c r="E35" i="22"/>
  <c r="I34" i="22"/>
  <c r="H34" i="22"/>
  <c r="F34" i="22"/>
  <c r="E34" i="22"/>
  <c r="I33" i="22"/>
  <c r="H33" i="22"/>
  <c r="F33" i="22"/>
  <c r="E33" i="22"/>
  <c r="I32" i="22"/>
  <c r="H32" i="22"/>
  <c r="F32" i="22"/>
  <c r="E32" i="22"/>
  <c r="I31" i="22"/>
  <c r="H31" i="22"/>
  <c r="F31" i="22"/>
  <c r="E31" i="22"/>
  <c r="I30" i="22"/>
  <c r="H30" i="22"/>
  <c r="F30" i="22"/>
  <c r="E30" i="22"/>
  <c r="I29" i="22"/>
  <c r="H29" i="22"/>
  <c r="F29" i="22"/>
  <c r="E29" i="22"/>
  <c r="I28" i="22"/>
  <c r="H28" i="22"/>
  <c r="F28" i="22"/>
  <c r="E28" i="22"/>
  <c r="I27" i="22"/>
  <c r="H27" i="22"/>
  <c r="F27" i="22"/>
  <c r="E27" i="22"/>
  <c r="H26" i="22"/>
  <c r="I26" i="22" s="1"/>
  <c r="E26" i="22"/>
  <c r="F26" i="22" s="1"/>
  <c r="I25" i="22"/>
  <c r="H25" i="22"/>
  <c r="F25" i="22"/>
  <c r="E25" i="22"/>
  <c r="I24" i="22"/>
  <c r="H24" i="22"/>
  <c r="F24" i="22"/>
  <c r="E24" i="22"/>
  <c r="I23" i="22"/>
  <c r="H23" i="22"/>
  <c r="F23" i="22"/>
  <c r="E23" i="22"/>
  <c r="I22" i="22"/>
  <c r="H22" i="22"/>
  <c r="F22" i="22"/>
  <c r="E22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H18" i="22"/>
  <c r="I18" i="22" s="1"/>
  <c r="E18" i="22"/>
  <c r="F18" i="22" s="1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F10" i="22"/>
  <c r="E10" i="22"/>
  <c r="I9" i="22"/>
  <c r="H9" i="22"/>
  <c r="F9" i="22"/>
  <c r="E9" i="22"/>
  <c r="I8" i="22"/>
  <c r="H8" i="22"/>
  <c r="F8" i="22"/>
  <c r="E8" i="22"/>
  <c r="I7" i="22"/>
  <c r="H7" i="22"/>
  <c r="F7" i="22"/>
  <c r="E7" i="22"/>
  <c r="N7" i="17"/>
  <c r="J7" i="17"/>
  <c r="F7" i="17"/>
  <c r="N86" i="17"/>
  <c r="M86" i="17"/>
  <c r="J86" i="17"/>
  <c r="F86" i="17"/>
  <c r="E86" i="17"/>
  <c r="N85" i="17"/>
  <c r="M85" i="17"/>
  <c r="J85" i="17"/>
  <c r="F85" i="17"/>
  <c r="E85" i="17"/>
  <c r="N84" i="17"/>
  <c r="M84" i="17"/>
  <c r="J84" i="17"/>
  <c r="F84" i="17"/>
  <c r="E84" i="17"/>
  <c r="N83" i="17"/>
  <c r="M83" i="17"/>
  <c r="J83" i="17"/>
  <c r="F83" i="17"/>
  <c r="E83" i="17"/>
  <c r="N82" i="17"/>
  <c r="M82" i="17"/>
  <c r="J82" i="17"/>
  <c r="F82" i="17"/>
  <c r="E82" i="17"/>
  <c r="N81" i="17"/>
  <c r="M81" i="17"/>
  <c r="J81" i="17"/>
  <c r="F81" i="17"/>
  <c r="E81" i="17"/>
  <c r="N80" i="17"/>
  <c r="M80" i="17"/>
  <c r="J80" i="17"/>
  <c r="F80" i="17"/>
  <c r="E80" i="17"/>
  <c r="N79" i="17"/>
  <c r="M79" i="17"/>
  <c r="J79" i="17"/>
  <c r="F79" i="17"/>
  <c r="E79" i="17"/>
  <c r="N78" i="17"/>
  <c r="M78" i="17"/>
  <c r="J78" i="17"/>
  <c r="F78" i="17"/>
  <c r="E78" i="17"/>
  <c r="N77" i="17"/>
  <c r="M77" i="17"/>
  <c r="J77" i="17"/>
  <c r="F77" i="17"/>
  <c r="E77" i="17"/>
  <c r="N76" i="17"/>
  <c r="M76" i="17"/>
  <c r="J76" i="17"/>
  <c r="F76" i="17"/>
  <c r="E76" i="17"/>
  <c r="N75" i="17"/>
  <c r="M75" i="17"/>
  <c r="J75" i="17"/>
  <c r="F75" i="17"/>
  <c r="E75" i="17"/>
  <c r="N74" i="17"/>
  <c r="M74" i="17"/>
  <c r="J74" i="17"/>
  <c r="F74" i="17"/>
  <c r="E74" i="17"/>
  <c r="N73" i="17"/>
  <c r="M73" i="17"/>
  <c r="J73" i="17"/>
  <c r="F73" i="17"/>
  <c r="E73" i="17"/>
  <c r="N72" i="17"/>
  <c r="M72" i="17"/>
  <c r="J72" i="17"/>
  <c r="E72" i="17"/>
  <c r="F72" i="17" s="1"/>
  <c r="N71" i="17"/>
  <c r="M71" i="17"/>
  <c r="J71" i="17"/>
  <c r="F71" i="17"/>
  <c r="E71" i="17"/>
  <c r="N70" i="17"/>
  <c r="M70" i="17"/>
  <c r="J70" i="17"/>
  <c r="F70" i="17"/>
  <c r="E70" i="17"/>
  <c r="N69" i="17"/>
  <c r="M69" i="17"/>
  <c r="J69" i="17"/>
  <c r="F69" i="17"/>
  <c r="E69" i="17"/>
  <c r="N68" i="17"/>
  <c r="M68" i="17"/>
  <c r="J68" i="17"/>
  <c r="F68" i="17"/>
  <c r="E68" i="17"/>
  <c r="N67" i="17"/>
  <c r="M67" i="17"/>
  <c r="J67" i="17"/>
  <c r="F67" i="17"/>
  <c r="E67" i="17"/>
  <c r="N66" i="17"/>
  <c r="M66" i="17"/>
  <c r="J66" i="17"/>
  <c r="E66" i="17"/>
  <c r="F66" i="17" s="1"/>
  <c r="N65" i="17"/>
  <c r="M65" i="17"/>
  <c r="J65" i="17"/>
  <c r="F65" i="17"/>
  <c r="E65" i="17"/>
  <c r="M64" i="17"/>
  <c r="N64" i="17" s="1"/>
  <c r="J64" i="17"/>
  <c r="F64" i="17"/>
  <c r="E64" i="17"/>
  <c r="N63" i="17"/>
  <c r="M63" i="17"/>
  <c r="J63" i="17"/>
  <c r="F63" i="17"/>
  <c r="E63" i="17"/>
  <c r="N62" i="17"/>
  <c r="M62" i="17"/>
  <c r="J62" i="17"/>
  <c r="F62" i="17"/>
  <c r="E62" i="17"/>
  <c r="N61" i="17"/>
  <c r="M61" i="17"/>
  <c r="J61" i="17"/>
  <c r="F61" i="17"/>
  <c r="E61" i="17"/>
  <c r="N60" i="17"/>
  <c r="M60" i="17"/>
  <c r="J60" i="17"/>
  <c r="F60" i="17"/>
  <c r="E60" i="17"/>
  <c r="N59" i="17"/>
  <c r="M59" i="17"/>
  <c r="J59" i="17"/>
  <c r="F59" i="17"/>
  <c r="E59" i="17"/>
  <c r="N58" i="17"/>
  <c r="M58" i="17"/>
  <c r="J58" i="17"/>
  <c r="F58" i="17"/>
  <c r="E58" i="17"/>
  <c r="N57" i="17"/>
  <c r="M57" i="17"/>
  <c r="J57" i="17"/>
  <c r="F57" i="17"/>
  <c r="E57" i="17"/>
  <c r="N56" i="17"/>
  <c r="M56" i="17"/>
  <c r="J56" i="17"/>
  <c r="F56" i="17"/>
  <c r="E56" i="17"/>
  <c r="N55" i="17"/>
  <c r="M55" i="17"/>
  <c r="J55" i="17"/>
  <c r="F55" i="17"/>
  <c r="E55" i="17"/>
  <c r="N54" i="17"/>
  <c r="M54" i="17"/>
  <c r="J54" i="17"/>
  <c r="F54" i="17"/>
  <c r="E54" i="17"/>
  <c r="N53" i="17"/>
  <c r="M53" i="17"/>
  <c r="J53" i="17"/>
  <c r="F53" i="17"/>
  <c r="E53" i="17"/>
  <c r="N52" i="17"/>
  <c r="M52" i="17"/>
  <c r="J52" i="17"/>
  <c r="F52" i="17"/>
  <c r="E52" i="17"/>
  <c r="N51" i="17"/>
  <c r="M51" i="17"/>
  <c r="J51" i="17"/>
  <c r="F51" i="17"/>
  <c r="E51" i="17"/>
  <c r="N50" i="17"/>
  <c r="M50" i="17"/>
  <c r="J50" i="17"/>
  <c r="F50" i="17"/>
  <c r="E50" i="17"/>
  <c r="N49" i="17"/>
  <c r="M49" i="17"/>
  <c r="J49" i="17"/>
  <c r="F49" i="17"/>
  <c r="E49" i="17"/>
  <c r="N48" i="17"/>
  <c r="M48" i="17"/>
  <c r="J48" i="17"/>
  <c r="F48" i="17"/>
  <c r="E48" i="17"/>
  <c r="N47" i="17"/>
  <c r="M47" i="17"/>
  <c r="J47" i="17"/>
  <c r="F47" i="17"/>
  <c r="E47" i="17"/>
  <c r="N46" i="17"/>
  <c r="M46" i="17"/>
  <c r="J46" i="17"/>
  <c r="F46" i="17"/>
  <c r="E46" i="17"/>
  <c r="N45" i="17"/>
  <c r="M45" i="17"/>
  <c r="J45" i="17"/>
  <c r="F45" i="17"/>
  <c r="E45" i="17"/>
  <c r="N44" i="17"/>
  <c r="M44" i="17"/>
  <c r="J44" i="17"/>
  <c r="F44" i="17"/>
  <c r="E44" i="17"/>
  <c r="N43" i="17"/>
  <c r="M43" i="17"/>
  <c r="J43" i="17"/>
  <c r="F43" i="17"/>
  <c r="E43" i="17"/>
  <c r="N42" i="17"/>
  <c r="M42" i="17"/>
  <c r="J42" i="17"/>
  <c r="F42" i="17"/>
  <c r="E42" i="17"/>
  <c r="N41" i="17"/>
  <c r="M41" i="17"/>
  <c r="J41" i="17"/>
  <c r="F41" i="17"/>
  <c r="E41" i="17"/>
  <c r="N40" i="17"/>
  <c r="M40" i="17"/>
  <c r="J40" i="17"/>
  <c r="F40" i="17"/>
  <c r="E40" i="17"/>
  <c r="N39" i="17"/>
  <c r="M39" i="17"/>
  <c r="J39" i="17"/>
  <c r="F39" i="17"/>
  <c r="E39" i="17"/>
  <c r="N38" i="17"/>
  <c r="M38" i="17"/>
  <c r="J38" i="17"/>
  <c r="F38" i="17"/>
  <c r="E38" i="17"/>
  <c r="M37" i="17"/>
  <c r="N37" i="17" s="1"/>
  <c r="J37" i="17"/>
  <c r="E37" i="17"/>
  <c r="F37" i="17" s="1"/>
  <c r="N36" i="17"/>
  <c r="M36" i="17"/>
  <c r="J36" i="17"/>
  <c r="F36" i="17"/>
  <c r="E36" i="17"/>
  <c r="N35" i="17"/>
  <c r="M35" i="17"/>
  <c r="J35" i="17"/>
  <c r="F35" i="17"/>
  <c r="E35" i="17"/>
  <c r="N34" i="17"/>
  <c r="M34" i="17"/>
  <c r="J34" i="17"/>
  <c r="F34" i="17"/>
  <c r="E34" i="17"/>
  <c r="N33" i="17"/>
  <c r="M33" i="17"/>
  <c r="J33" i="17"/>
  <c r="F33" i="17"/>
  <c r="E33" i="17"/>
  <c r="N32" i="17"/>
  <c r="M32" i="17"/>
  <c r="J32" i="17"/>
  <c r="F32" i="17"/>
  <c r="E32" i="17"/>
  <c r="N31" i="17"/>
  <c r="M31" i="17"/>
  <c r="J31" i="17"/>
  <c r="F31" i="17"/>
  <c r="E31" i="17"/>
  <c r="N30" i="17"/>
  <c r="M30" i="17"/>
  <c r="J30" i="17"/>
  <c r="F30" i="17"/>
  <c r="E30" i="17"/>
  <c r="N29" i="17"/>
  <c r="M29" i="17"/>
  <c r="J29" i="17"/>
  <c r="F29" i="17"/>
  <c r="E29" i="17"/>
  <c r="N28" i="17"/>
  <c r="M28" i="17"/>
  <c r="J28" i="17"/>
  <c r="F28" i="17"/>
  <c r="E28" i="17"/>
  <c r="N27" i="17"/>
  <c r="M27" i="17"/>
  <c r="J27" i="17"/>
  <c r="F27" i="17"/>
  <c r="E27" i="17"/>
  <c r="M26" i="17"/>
  <c r="N26" i="17" s="1"/>
  <c r="J26" i="17"/>
  <c r="E26" i="17"/>
  <c r="F26" i="17" s="1"/>
  <c r="N25" i="17"/>
  <c r="M25" i="17"/>
  <c r="J25" i="17"/>
  <c r="F25" i="17"/>
  <c r="E25" i="17"/>
  <c r="N24" i="17"/>
  <c r="M24" i="17"/>
  <c r="J24" i="17"/>
  <c r="F24" i="17"/>
  <c r="E24" i="17"/>
  <c r="N23" i="17"/>
  <c r="M23" i="17"/>
  <c r="J23" i="17"/>
  <c r="F23" i="17"/>
  <c r="E23" i="17"/>
  <c r="N22" i="17"/>
  <c r="M22" i="17"/>
  <c r="J22" i="17"/>
  <c r="F22" i="17"/>
  <c r="E22" i="17"/>
  <c r="N21" i="17"/>
  <c r="M21" i="17"/>
  <c r="J21" i="17"/>
  <c r="F21" i="17"/>
  <c r="E21" i="17"/>
  <c r="N20" i="17"/>
  <c r="M20" i="17"/>
  <c r="J20" i="17"/>
  <c r="F20" i="17"/>
  <c r="E20" i="17"/>
  <c r="N19" i="17"/>
  <c r="M19" i="17"/>
  <c r="J19" i="17"/>
  <c r="F19" i="17"/>
  <c r="E19" i="17"/>
  <c r="N18" i="17"/>
  <c r="M18" i="17"/>
  <c r="J18" i="17"/>
  <c r="F18" i="17"/>
  <c r="E18" i="17"/>
  <c r="N17" i="17"/>
  <c r="M17" i="17"/>
  <c r="J17" i="17"/>
  <c r="F17" i="17"/>
  <c r="E17" i="17"/>
  <c r="N16" i="17"/>
  <c r="M16" i="17"/>
  <c r="J16" i="17"/>
  <c r="F16" i="17"/>
  <c r="E16" i="17"/>
  <c r="M15" i="17"/>
  <c r="N15" i="17" s="1"/>
  <c r="J15" i="17"/>
  <c r="F15" i="17"/>
  <c r="E15" i="17"/>
  <c r="N14" i="17"/>
  <c r="M14" i="17"/>
  <c r="J14" i="17"/>
  <c r="F14" i="17"/>
  <c r="E14" i="17"/>
  <c r="N13" i="17"/>
  <c r="M13" i="17"/>
  <c r="J13" i="17"/>
  <c r="F13" i="17"/>
  <c r="E13" i="17"/>
  <c r="N12" i="17"/>
  <c r="M12" i="17"/>
  <c r="J12" i="17"/>
  <c r="F12" i="17"/>
  <c r="E12" i="17"/>
  <c r="N11" i="17"/>
  <c r="M11" i="17"/>
  <c r="J11" i="17"/>
  <c r="F11" i="17"/>
  <c r="E11" i="17"/>
  <c r="N10" i="17"/>
  <c r="M10" i="17"/>
  <c r="J10" i="17"/>
  <c r="F10" i="17"/>
  <c r="E10" i="17"/>
  <c r="N9" i="17"/>
  <c r="M9" i="17"/>
  <c r="J9" i="17"/>
  <c r="F9" i="17"/>
  <c r="E9" i="17"/>
  <c r="N8" i="17"/>
  <c r="M8" i="17"/>
  <c r="J8" i="17"/>
  <c r="F8" i="17"/>
  <c r="E8" i="17"/>
  <c r="M7" i="17"/>
  <c r="E7" i="17"/>
  <c r="R8" i="23"/>
  <c r="R7" i="23"/>
  <c r="R6" i="23"/>
  <c r="R5" i="23"/>
  <c r="R4" i="23"/>
  <c r="R3" i="23"/>
  <c r="R2" i="23"/>
  <c r="R8" i="22"/>
  <c r="R7" i="22"/>
  <c r="R6" i="22"/>
  <c r="R5" i="22"/>
  <c r="R4" i="22"/>
  <c r="R3" i="22"/>
  <c r="R2" i="22"/>
  <c r="F95" i="23" l="1"/>
  <c r="I89" i="23"/>
  <c r="F96" i="23"/>
  <c r="I96" i="23"/>
  <c r="F94" i="22"/>
  <c r="F97" i="23"/>
  <c r="I88" i="23"/>
  <c r="I97" i="23"/>
  <c r="F94" i="23"/>
  <c r="I95" i="23"/>
  <c r="F93" i="23"/>
  <c r="I94" i="23"/>
  <c r="F92" i="23"/>
  <c r="I93" i="23"/>
  <c r="I92" i="23"/>
  <c r="F89" i="23"/>
  <c r="F88" i="23"/>
  <c r="F95" i="22"/>
  <c r="I95" i="22"/>
  <c r="I96" i="22"/>
  <c r="F93" i="22"/>
  <c r="I94" i="22"/>
  <c r="F92" i="22"/>
  <c r="I93" i="22"/>
  <c r="I92" i="22"/>
  <c r="F89" i="22"/>
  <c r="F88" i="22"/>
  <c r="I89" i="22"/>
  <c r="F97" i="22"/>
  <c r="I88" i="22"/>
  <c r="F96" i="22"/>
  <c r="I97" i="22"/>
  <c r="W8" i="17"/>
  <c r="W7" i="17"/>
  <c r="W6" i="17"/>
  <c r="W5" i="17"/>
  <c r="W4" i="17"/>
  <c r="W3" i="17"/>
  <c r="W2" i="17"/>
  <c r="F98" i="23" l="1"/>
  <c r="F90" i="23" s="1"/>
  <c r="I98" i="23"/>
  <c r="I90" i="23" s="1"/>
  <c r="F98" i="22"/>
  <c r="F90" i="22" s="1"/>
  <c r="I98" i="22"/>
  <c r="I90" i="22" s="1"/>
  <c r="N88" i="17"/>
  <c r="N97" i="17"/>
  <c r="N94" i="17"/>
  <c r="N93" i="17"/>
  <c r="N92" i="17"/>
  <c r="N96" i="17"/>
  <c r="N95" i="17"/>
  <c r="N89" i="17"/>
  <c r="F88" i="17"/>
  <c r="F97" i="17"/>
  <c r="F94" i="17"/>
  <c r="F93" i="17"/>
  <c r="F92" i="17"/>
  <c r="F96" i="17"/>
  <c r="F89" i="17"/>
  <c r="F95" i="17"/>
  <c r="J88" i="17"/>
  <c r="J95" i="17" l="1"/>
  <c r="J89" i="17"/>
  <c r="J96" i="17"/>
  <c r="J92" i="17"/>
  <c r="F98" i="17"/>
  <c r="F90" i="17" s="1"/>
  <c r="N98" i="17"/>
  <c r="N90" i="17" s="1"/>
  <c r="J93" i="17"/>
  <c r="J94" i="17"/>
  <c r="J97" i="17"/>
  <c r="J98" i="17" l="1"/>
  <c r="J90" i="1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<sst xmlns="http://schemas.openxmlformats.org/spreadsheetml/2006/main" count="876" uniqueCount="402">
  <si>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</si>
  <si>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</si>
  <si>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</si>
  <si>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</si>
  <si>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</si>
  <si>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</si>
  <si>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</si>
  <si>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</si>
  <si>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</si>
  <si>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</si>
  <si>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</si>
  <si>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</si>
  <si>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</si>
  <si>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</si>
  <si>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</si>
  <si>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</si>
  <si>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</si>
  <si>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</si>
  <si>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</si>
  <si>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</si>
  <si>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</si>
  <si>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</si>
  <si>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</si>
  <si>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</si>
  <si>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</si>
  <si>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</si>
  <si>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</si>
  <si>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</si>
  <si>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</si>
  <si>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</si>
  <si>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</si>
  <si>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</si>
  <si>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</si>
  <si>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</si>
  <si>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</si>
  <si>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</si>
  <si>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</si>
  <si>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</si>
  <si>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</si>
  <si>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</si>
  <si>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</si>
  <si>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</si>
  <si>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</si>
  <si>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</si>
  <si>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</si>
  <si>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</si>
  <si>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</si>
  <si>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</si>
  <si>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</si>
  <si>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</si>
  <si>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</si>
  <si>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</si>
  <si>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</si>
  <si>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</si>
  <si>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</si>
  <si>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</si>
  <si>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</si>
  <si>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</si>
  <si>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</si>
  <si>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</si>
  <si>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</si>
  <si>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</si>
  <si>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</si>
  <si>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</si>
  <si>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</si>
  <si>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</si>
  <si>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</si>
  <si>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</si>
  <si>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</si>
  <si>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</si>
  <si>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</si>
  <si>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</si>
  <si>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</si>
  <si>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</si>
  <si>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</si>
  <si>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</si>
  <si>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</si>
  <si>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</si>
  <si>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</si>
  <si>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</si>
  <si>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</si>
  <si>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</si>
  <si>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</si>
  <si>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</si>
  <si>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</si>
  <si>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</si>
  <si>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</si>
  <si>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</si>
  <si>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</si>
  <si>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</si>
  <si>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</si>
  <si>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</si>
  <si>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</si>
  <si>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</si>
  <si>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</si>
  <si>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</si>
  <si>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</si>
  <si>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</si>
  <si>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</si>
  <si>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</si>
  <si>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</si>
  <si>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</si>
  <si>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</si>
  <si>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</si>
  <si>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</si>
  <si>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</si>
  <si>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</si>
  <si>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</si>
  <si>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</si>
  <si>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</si>
  <si>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</si>
  <si>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</si>
  <si>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</si>
  <si>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</si>
  <si>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</si>
  <si>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</si>
  <si>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</si>
  <si>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</si>
  <si>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</si>
  <si>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</si>
  <si>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</si>
  <si>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</si>
  <si>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</si>
  <si>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</si>
  <si>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</si>
  <si>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</si>
  <si>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</si>
  <si>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</si>
  <si>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</si>
  <si>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</si>
  <si>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</si>
  <si>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</si>
  <si>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</si>
  <si>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</si>
  <si>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</si>
  <si>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</si>
  <si>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</si>
  <si>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</si>
  <si>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</si>
  <si>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</si>
  <si>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</si>
  <si>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</si>
  <si>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</si>
  <si>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</si>
  <si>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</si>
  <si>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</si>
  <si>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</si>
  <si>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</si>
  <si>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</si>
  <si>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</si>
  <si>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</si>
  <si>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</si>
  <si>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</si>
  <si>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</si>
  <si>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</si>
  <si>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</si>
  <si>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</si>
  <si>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</si>
  <si>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</si>
  <si>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</si>
  <si>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</si>
  <si>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</si>
  <si>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</si>
  <si>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</si>
  <si>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</si>
  <si>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</si>
  <si>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</si>
  <si>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</si>
  <si>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</si>
  <si>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</si>
  <si>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</si>
  <si>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</si>
  <si>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</si>
  <si>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</si>
  <si>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</si>
  <si>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</si>
  <si>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</si>
  <si>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</si>
  <si>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</si>
  <si>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</si>
  <si>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</si>
  <si>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</si>
  <si>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</si>
  <si>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</si>
  <si>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</si>
  <si>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</si>
  <si>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</si>
  <si>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</si>
  <si>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</si>
  <si>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</si>
  <si>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</si>
  <si>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</si>
  <si>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</si>
  <si>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</si>
  <si>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</si>
  <si>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</si>
  <si>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</si>
  <si>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</si>
  <si>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</si>
  <si>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</si>
  <si>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</si>
  <si>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</si>
  <si>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</si>
  <si>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</si>
  <si>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</si>
  <si>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</si>
  <si>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</si>
  <si>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</si>
  <si>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</si>
  <si>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</si>
  <si>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</si>
  <si>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</si>
  <si>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</si>
  <si>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</si>
  <si>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</si>
  <si>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</si>
  <si>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</si>
  <si>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</si>
  <si>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</si>
  <si>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</si>
  <si>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</si>
  <si>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</si>
  <si>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</si>
  <si>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</si>
  <si>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</si>
  <si>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</si>
  <si>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</si>
  <si>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</si>
  <si>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</si>
  <si>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</si>
  <si>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</si>
  <si>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</si>
  <si>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</si>
  <si>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</si>
  <si>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</si>
  <si>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</si>
  <si>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</si>
  <si>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</si>
  <si>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</si>
  <si>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</si>
  <si>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</si>
  <si>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</si>
  <si>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</si>
  <si>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</si>
  <si>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</si>
  <si>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</si>
  <si>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</si>
  <si>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</si>
  <si>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</si>
  <si>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</si>
  <si>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</si>
  <si>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</si>
  <si>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</si>
  <si>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</si>
  <si>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</si>
  <si>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</si>
  <si>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</si>
  <si>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</si>
  <si>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</si>
  <si>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</si>
  <si>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ผู้รายงานผล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</si>
  <si>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</si>
  <si>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</si>
  <si>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</si>
  <si>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</si>
  <si>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</si>
  <si>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</si>
  <si>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</si>
  <si>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</si>
  <si>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</si>
  <si>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ตัวชี้วัดที่ 3.8.3</t>
  </si>
  <si>
    <t>ตัวชี้วัดที่ 3.8.2</t>
  </si>
  <si>
    <t>ตัวชี้วัดที่ 3.8.1</t>
  </si>
  <si>
    <t>ตัวชี้วัดที่ 3.8.4</t>
  </si>
  <si>
    <t>ตัวชี้วัดที่ 3.8.5</t>
  </si>
  <si>
    <t>ตัวชี้วัดที่ 3.8.6</t>
  </si>
  <si>
    <t>ตัวชี้วัดที่ 3.8.7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</si>
  <si>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</si>
  <si>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</si>
  <si>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</si>
  <si>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</si>
  <si>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</si>
  <si>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</si>
  <si>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</si>
  <si>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</si>
  <si>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</si>
  <si>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</si>
  <si>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</si>
  <si>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</si>
  <si>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</si>
  <si>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</si>
  <si>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</si>
  <si>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</si>
  <si>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</si>
  <si>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</si>
  <si>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</si>
  <si>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</si>
  <si>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</si>
  <si>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</si>
  <si>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</si>
  <si>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</si>
  <si>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</si>
  <si>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</si>
  <si>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</si>
  <si>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</si>
  <si>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</si>
  <si>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</si>
  <si>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</si>
  <si>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</si>
  <si>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</si>
  <si>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</si>
  <si>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</si>
  <si>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</si>
  <si>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</si>
  <si>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</si>
  <si>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</si>
  <si>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</si>
  <si>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</si>
  <si>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</si>
  <si>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</si>
  <si>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</si>
  <si>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</si>
  <si>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</si>
  <si>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</si>
  <si>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</si>
  <si>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</si>
  <si>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</si>
  <si>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</si>
  <si>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</si>
  <si>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</si>
  <si>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</si>
  <si>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</si>
  <si>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</si>
  <si>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</si>
  <si>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</si>
  <si>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</si>
  <si>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</si>
  <si>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</si>
  <si>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</si>
  <si>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</si>
  <si>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</si>
  <si>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</si>
  <si>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</si>
  <si>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</si>
  <si>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</si>
  <si>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</si>
  <si>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</si>
  <si>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</si>
  <si>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</si>
  <si>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</si>
  <si>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</si>
  <si>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</si>
  <si>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</si>
  <si>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</si>
  <si>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</si>
  <si>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</si>
  <si>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</si>
  <si>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</si>
  <si>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</si>
  <si>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</si>
  <si>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</si>
  <si>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</si>
  <si>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</si>
  <si>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</si>
  <si>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</si>
  <si>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</si>
  <si>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</si>
  <si>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</si>
  <si>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</si>
  <si>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</si>
  <si>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</si>
  <si>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</si>
  <si>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</si>
  <si>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</si>
  <si>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</si>
  <si>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</si>
  <si>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</si>
  <si>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</si>
  <si>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</si>
  <si>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</si>
  <si>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</si>
  <si>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</si>
  <si>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</si>
  <si>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</si>
  <si>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</si>
  <si>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</si>
  <si>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</si>
  <si>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</si>
  <si>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</si>
  <si>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</si>
  <si>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</si>
  <si>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</si>
  <si>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</si>
  <si>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</si>
  <si>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</si>
  <si>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3.8.1, 3.8.2 และ 3.8.3</t>
  </si>
  <si>
    <t>ผู้มีงานทำ</t>
  </si>
  <si>
    <t>รวมติดตาม</t>
  </si>
  <si>
    <t>3.8.4 และ 3.8.5</t>
  </si>
  <si>
    <t>3.8.6 และ 3.8.7</t>
  </si>
  <si>
    <t>เนื่องจากเป้าหมายที่ถูกต้องคือ 600 คน</t>
  </si>
  <si>
    <t>ขออุทธรณ์ 3.8.2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</si>
</sst>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2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43" fontId="3" fillId="0" borderId="23" xfId="0" applyNumberFormat="1" applyFont="1" applyFill="1" applyBorder="1" applyAlignment="1">
      <alignment horizontal="center" vertical="center"/>
    </xf>
    <xf numFmtId="43" fontId="3" fillId="4" borderId="18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10" fillId="0" borderId="25" xfId="0" applyFont="1" applyFill="1" applyBorder="1"/>
    <xf numFmtId="0" fontId="3" fillId="0" borderId="0" xfId="0" applyFont="1" applyFill="1" applyBorder="1" applyAlignment="1">
      <alignment horizontal="left" vertical="top"/>
    </xf>
    <xf numFmtId="0" fontId="11" fillId="0" borderId="27" xfId="0" applyFont="1" applyFill="1" applyBorder="1"/>
    <xf numFmtId="0" fontId="11" fillId="0" borderId="29" xfId="0" applyFont="1" applyFill="1" applyBorder="1"/>
    <xf numFmtId="0" fontId="11" fillId="0" borderId="28" xfId="0" applyFont="1" applyFill="1" applyBorder="1"/>
    <xf numFmtId="0" fontId="11" fillId="0" borderId="30" xfId="0" applyFont="1" applyFill="1" applyBorder="1"/>
    <xf numFmtId="164" fontId="11" fillId="0" borderId="34" xfId="0" applyNumberFormat="1" applyFont="1" applyFill="1" applyBorder="1" applyAlignment="1">
      <alignment horizontal="center"/>
    </xf>
    <xf numFmtId="164" fontId="11" fillId="0" borderId="33" xfId="0" applyNumberFormat="1" applyFont="1" applyFill="1" applyBorder="1" applyAlignment="1">
      <alignment horizontal="center"/>
    </xf>
    <xf numFmtId="0" fontId="11" fillId="6" borderId="29" xfId="0" applyFont="1" applyFill="1" applyBorder="1"/>
    <xf numFmtId="0" fontId="11" fillId="6" borderId="30" xfId="0" applyFont="1" applyFill="1" applyBorder="1"/>
    <xf numFmtId="0" fontId="12" fillId="8" borderId="31" xfId="0" applyFont="1" applyFill="1" applyBorder="1"/>
    <xf numFmtId="0" fontId="12" fillId="8" borderId="32" xfId="0" applyFont="1" applyFill="1" applyBorder="1"/>
    <xf numFmtId="0" fontId="11" fillId="7" borderId="29" xfId="0" applyFont="1" applyFill="1" applyBorder="1"/>
    <xf numFmtId="0" fontId="11" fillId="7" borderId="30" xfId="0" applyFont="1" applyFill="1" applyBorder="1"/>
    <xf numFmtId="164" fontId="11" fillId="7" borderId="34" xfId="0" applyNumberFormat="1" applyFont="1" applyFill="1" applyBorder="1" applyAlignment="1">
      <alignment horizontal="center"/>
    </xf>
    <xf numFmtId="164" fontId="11" fillId="6" borderId="34" xfId="0" applyNumberFormat="1" applyFont="1" applyFill="1" applyBorder="1" applyAlignment="1">
      <alignment horizontal="center"/>
    </xf>
    <xf numFmtId="164" fontId="12" fillId="8" borderId="35" xfId="0" applyNumberFormat="1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0" fontId="10" fillId="8" borderId="24" xfId="0" applyFont="1" applyFill="1" applyBorder="1"/>
    <xf numFmtId="0" fontId="10" fillId="0" borderId="37" xfId="0" applyFont="1" applyFill="1" applyBorder="1"/>
    <xf numFmtId="0" fontId="10" fillId="0" borderId="38" xfId="0" applyFont="1" applyFill="1" applyBorder="1"/>
    <xf numFmtId="0" fontId="10" fillId="0" borderId="39" xfId="0" applyFont="1" applyFill="1" applyBorder="1"/>
    <xf numFmtId="0" fontId="2" fillId="8" borderId="24" xfId="0" applyFont="1" applyFill="1" applyBorder="1"/>
    <xf numFmtId="0" fontId="2" fillId="0" borderId="38" xfId="0" applyFont="1" applyFill="1" applyBorder="1"/>
    <xf numFmtId="0" fontId="2" fillId="0" borderId="25" xfId="0" applyFont="1" applyFill="1" applyBorder="1"/>
    <xf numFmtId="0" fontId="2" fillId="0" borderId="39" xfId="0" applyFont="1" applyFill="1" applyBorder="1"/>
    <xf numFmtId="0" fontId="2" fillId="0" borderId="38" xfId="0" applyFont="1" applyFill="1" applyBorder="1" applyAlignment="1">
      <alignment vertical="top" wrapText="1"/>
    </xf>
    <xf numFmtId="0" fontId="2" fillId="0" borderId="37" xfId="0" applyFont="1" applyFill="1" applyBorder="1"/>
    <xf numFmtId="0" fontId="2" fillId="0" borderId="26" xfId="0" applyFont="1" applyFill="1" applyBorder="1"/>
    <xf numFmtId="41" fontId="6" fillId="8" borderId="15" xfId="0" applyNumberFormat="1" applyFont="1" applyFill="1" applyBorder="1" applyAlignment="1">
      <alignment horizontal="center" vertical="center"/>
    </xf>
    <xf numFmtId="41" fontId="6" fillId="8" borderId="16" xfId="0" applyNumberFormat="1" applyFont="1" applyFill="1" applyBorder="1" applyAlignment="1">
      <alignment horizontal="center" vertical="center"/>
    </xf>
    <xf numFmtId="43" fontId="6" fillId="8" borderId="16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 applyAlignment="1">
      <alignment horizontal="center" vertical="center"/>
    </xf>
    <xf numFmtId="41" fontId="2" fillId="0" borderId="40" xfId="0" applyNumberFormat="1" applyFont="1" applyFill="1" applyBorder="1" applyAlignment="1">
      <alignment horizontal="center" vertical="center"/>
    </xf>
    <xf numFmtId="41" fontId="2" fillId="0" borderId="41" xfId="0" applyNumberFormat="1" applyFont="1" applyFill="1" applyBorder="1" applyAlignment="1">
      <alignment horizontal="center" vertical="center"/>
    </xf>
    <xf numFmtId="43" fontId="2" fillId="0" borderId="41" xfId="0" applyNumberFormat="1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41" fontId="2" fillId="8" borderId="15" xfId="0" applyNumberFormat="1" applyFont="1" applyFill="1" applyBorder="1" applyAlignment="1">
      <alignment horizontal="center" vertical="center"/>
    </xf>
    <xf numFmtId="41" fontId="2" fillId="8" borderId="16" xfId="0" applyNumberFormat="1" applyFont="1" applyFill="1" applyBorder="1" applyAlignment="1">
      <alignment horizontal="center" vertical="center"/>
    </xf>
    <xf numFmtId="43" fontId="2" fillId="8" borderId="16" xfId="0" applyNumberFormat="1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3" fontId="2" fillId="0" borderId="44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6" fillId="0" borderId="46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164" fontId="6" fillId="0" borderId="47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7" xfId="0" applyNumberFormat="1" applyFont="1" applyFill="1" applyBorder="1" applyAlignment="1">
      <alignment horizontal="center" vertical="center"/>
    </xf>
    <xf numFmtId="41" fontId="6" fillId="0" borderId="6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41" fontId="6" fillId="0" borderId="43" xfId="0" applyNumberFormat="1" applyFont="1" applyFill="1" applyBorder="1" applyAlignment="1">
      <alignment horizontal="center" vertical="center"/>
    </xf>
    <xf numFmtId="41" fontId="6" fillId="0" borderId="44" xfId="0" applyNumberFormat="1" applyFont="1" applyFill="1" applyBorder="1" applyAlignment="1">
      <alignment horizontal="center" vertical="center"/>
    </xf>
    <xf numFmtId="43" fontId="6" fillId="0" borderId="44" xfId="0" applyNumberFormat="1" applyFont="1" applyFill="1" applyBorder="1" applyAlignment="1">
      <alignment horizontal="center" vertical="center"/>
    </xf>
    <xf numFmtId="164" fontId="6" fillId="0" borderId="45" xfId="0" applyNumberFormat="1" applyFont="1" applyFill="1" applyBorder="1" applyAlignment="1">
      <alignment horizontal="center" vertical="center"/>
    </xf>
    <xf numFmtId="41" fontId="13" fillId="0" borderId="40" xfId="0" applyNumberFormat="1" applyFont="1" applyFill="1" applyBorder="1" applyAlignment="1">
      <alignment horizontal="center" vertical="center"/>
    </xf>
    <xf numFmtId="41" fontId="13" fillId="0" borderId="41" xfId="0" applyNumberFormat="1" applyFont="1" applyFill="1" applyBorder="1" applyAlignment="1">
      <alignment horizontal="center" vertical="center"/>
    </xf>
    <xf numFmtId="43" fontId="13" fillId="0" borderId="41" xfId="0" applyNumberFormat="1" applyFont="1" applyFill="1" applyBorder="1" applyAlignment="1">
      <alignment horizontal="center" vertical="center"/>
    </xf>
    <xf numFmtId="164" fontId="13" fillId="0" borderId="42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8" fillId="0" borderId="48" xfId="0" applyNumberFormat="1" applyFont="1" applyFill="1" applyBorder="1" applyAlignment="1">
      <alignment horizontal="center" vertical="center"/>
    </xf>
    <xf numFmtId="0" fontId="6" fillId="0" borderId="49" xfId="0" applyNumberFormat="1" applyFont="1" applyFill="1" applyBorder="1" applyAlignment="1">
      <alignment horizontal="center"/>
    </xf>
    <xf numFmtId="0" fontId="6" fillId="0" borderId="50" xfId="0" applyNumberFormat="1" applyFont="1" applyFill="1" applyBorder="1" applyAlignment="1">
      <alignment horizontal="center"/>
    </xf>
    <xf numFmtId="0" fontId="6" fillId="0" borderId="48" xfId="0" applyNumberFormat="1" applyFont="1" applyFill="1" applyBorder="1" applyAlignment="1">
      <alignment horizontal="center"/>
    </xf>
    <xf numFmtId="0" fontId="8" fillId="0" borderId="49" xfId="0" applyNumberFormat="1" applyFont="1" applyFill="1" applyBorder="1" applyAlignment="1">
      <alignment horizontal="center" vertical="center"/>
    </xf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center" vertical="center"/>
    </xf>
    <xf numFmtId="43" fontId="6" fillId="9" borderId="16" xfId="1" applyNumberFormat="1" applyFont="1" applyFill="1" applyBorder="1" applyAlignment="1">
      <alignment horizontal="center" vertical="center"/>
    </xf>
    <xf numFmtId="164" fontId="6" fillId="9" borderId="4" xfId="0" applyNumberFormat="1" applyFont="1" applyFill="1" applyBorder="1" applyAlignment="1">
      <alignment horizontal="center" vertical="center"/>
    </xf>
    <xf numFmtId="43" fontId="6" fillId="9" borderId="16" xfId="1" applyNumberFormat="1" applyFont="1" applyFill="1" applyBorder="1" applyAlignment="1">
      <alignment horizontal="right" vertical="center"/>
    </xf>
    <xf numFmtId="43" fontId="2" fillId="0" borderId="41" xfId="1" applyNumberFormat="1" applyFont="1" applyFill="1" applyBorder="1" applyAlignment="1">
      <alignment horizontal="center" vertical="center"/>
    </xf>
    <xf numFmtId="43" fontId="2" fillId="0" borderId="41" xfId="1" applyNumberFormat="1" applyFont="1" applyFill="1" applyBorder="1" applyAlignment="1">
      <alignment horizontal="right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1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3" fontId="2" fillId="9" borderId="16" xfId="1" applyNumberFormat="1" applyFont="1" applyFill="1" applyBorder="1" applyAlignment="1">
      <alignment horizontal="right" vertical="center"/>
    </xf>
    <xf numFmtId="43" fontId="2" fillId="0" borderId="44" xfId="0" applyNumberFormat="1" applyFont="1" applyFill="1" applyBorder="1" applyAlignment="1">
      <alignment horizontal="right" vertical="center"/>
    </xf>
    <xf numFmtId="43" fontId="2" fillId="0" borderId="1" xfId="1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right" vertical="center"/>
    </xf>
    <xf numFmtId="43" fontId="6" fillId="0" borderId="2" xfId="1" applyNumberFormat="1" applyFont="1" applyFill="1" applyBorder="1" applyAlignment="1">
      <alignment horizontal="center" vertical="center"/>
    </xf>
    <xf numFmtId="43" fontId="6" fillId="0" borderId="2" xfId="1" applyNumberFormat="1" applyFont="1" applyFill="1" applyBorder="1" applyAlignment="1">
      <alignment horizontal="right" vertical="center"/>
    </xf>
    <xf numFmtId="43" fontId="2" fillId="0" borderId="44" xfId="1" applyNumberFormat="1" applyFont="1" applyFill="1" applyBorder="1" applyAlignment="1">
      <alignment horizontal="center" vertical="center"/>
    </xf>
    <xf numFmtId="43" fontId="2" fillId="0" borderId="44" xfId="1" applyNumberFormat="1" applyFont="1" applyFill="1" applyBorder="1" applyAlignment="1">
      <alignment horizontal="right" vertical="center"/>
    </xf>
    <xf numFmtId="43" fontId="2" fillId="0" borderId="2" xfId="1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right" vertical="center"/>
    </xf>
    <xf numFmtId="43" fontId="6" fillId="0" borderId="1" xfId="1" applyNumberFormat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right" vertical="center"/>
    </xf>
    <xf numFmtId="43" fontId="2" fillId="0" borderId="2" xfId="0" applyNumberFormat="1" applyFont="1" applyFill="1" applyBorder="1" applyAlignment="1">
      <alignment horizontal="right" vertical="center"/>
    </xf>
    <xf numFmtId="43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right" vertical="center"/>
    </xf>
    <xf numFmtId="43" fontId="6" fillId="0" borderId="44" xfId="1" applyNumberFormat="1" applyFont="1" applyFill="1" applyBorder="1" applyAlignment="1">
      <alignment horizontal="center" vertical="center"/>
    </xf>
    <xf numFmtId="43" fontId="6" fillId="0" borderId="44" xfId="1" applyNumberFormat="1" applyFont="1" applyFill="1" applyBorder="1" applyAlignment="1">
      <alignment horizontal="right" vertical="center"/>
    </xf>
    <xf numFmtId="43" fontId="2" fillId="0" borderId="1" xfId="0" applyNumberFormat="1" applyFont="1" applyFill="1" applyBorder="1" applyAlignment="1">
      <alignment horizontal="right" vertical="center"/>
    </xf>
    <xf numFmtId="43" fontId="13" fillId="0" borderId="41" xfId="1" applyNumberFormat="1" applyFont="1" applyFill="1" applyBorder="1" applyAlignment="1">
      <alignment horizontal="center" vertical="center"/>
    </xf>
    <xf numFmtId="43" fontId="13" fillId="0" borderId="41" xfId="1" applyNumberFormat="1" applyFont="1" applyFill="1" applyBorder="1" applyAlignment="1">
      <alignment horizontal="right" vertical="center"/>
    </xf>
    <xf numFmtId="43" fontId="6" fillId="9" borderId="16" xfId="0" applyNumberFormat="1" applyFont="1" applyFill="1" applyBorder="1" applyAlignment="1">
      <alignment horizontal="center" vertical="center"/>
    </xf>
    <xf numFmtId="43" fontId="6" fillId="9" borderId="16" xfId="0" applyNumberFormat="1" applyFont="1" applyFill="1" applyBorder="1" applyAlignment="1">
      <alignment horizontal="right" vertical="center"/>
    </xf>
    <xf numFmtId="43" fontId="2" fillId="0" borderId="41" xfId="0" applyNumberFormat="1" applyFont="1" applyFill="1" applyBorder="1" applyAlignment="1">
      <alignment horizontal="right" vertical="center"/>
    </xf>
    <xf numFmtId="43" fontId="6" fillId="0" borderId="44" xfId="0" applyNumberFormat="1" applyFont="1" applyFill="1" applyBorder="1" applyAlignment="1">
      <alignment horizontal="right" vertical="center"/>
    </xf>
    <xf numFmtId="43" fontId="2" fillId="0" borderId="13" xfId="1" applyNumberFormat="1" applyFont="1" applyFill="1" applyBorder="1" applyAlignment="1">
      <alignment horizontal="right" vertical="center"/>
    </xf>
    <xf numFmtId="0" fontId="1" fillId="0" borderId="38" xfId="0" applyFont="1" applyFill="1" applyBorder="1"/>
    <xf numFmtId="0" fontId="5" fillId="0" borderId="51" xfId="0" applyFont="1" applyFill="1" applyBorder="1" applyAlignment="1">
      <alignment horizontal="center" vertical="center"/>
    </xf>
    <xf numFmtId="164" fontId="11" fillId="7" borderId="0" xfId="0" applyNumberFormat="1" applyFont="1" applyFill="1" applyBorder="1" applyAlignment="1">
      <alignment horizontal="center"/>
    </xf>
    <xf numFmtId="164" fontId="11" fillId="6" borderId="0" xfId="0" applyNumberFormat="1" applyFont="1" applyFill="1" applyBorder="1" applyAlignment="1">
      <alignment horizontal="center"/>
    </xf>
    <xf numFmtId="164" fontId="12" fillId="8" borderId="0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41" fontId="4" fillId="0" borderId="6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25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83" t="s">
        <v>0</v>
      </c>
      <c r="B3" s="183" t="s">
        <v>1</v>
      </c>
      <c r="C3" s="183" t="s">
        <v>213</v>
      </c>
      <c r="D3" s="183"/>
      <c r="E3" s="183"/>
      <c r="F3" s="183"/>
      <c r="G3" s="183"/>
      <c r="H3" s="183"/>
      <c r="I3" s="184">
        <v>2</v>
      </c>
      <c r="J3" s="183" t="s">
        <v>250</v>
      </c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3"/>
      <c r="BW3" s="184">
        <v>4</v>
      </c>
      <c r="BX3" s="184">
        <v>5</v>
      </c>
      <c r="BY3" s="184"/>
      <c r="BZ3" s="184">
        <v>6</v>
      </c>
      <c r="CA3" s="184">
        <v>7</v>
      </c>
      <c r="CB3" s="184">
        <v>8</v>
      </c>
      <c r="CC3" s="184">
        <v>9</v>
      </c>
      <c r="CD3" s="186" t="s">
        <v>2</v>
      </c>
      <c r="CH3" s="5" t="s">
        <v>12</v>
      </c>
      <c r="CN3" s="5" t="s">
        <v>13</v>
      </c>
    </row>
    <row r="4" spans="1:92" s="5" customFormat="1" x14ac:dyDescent="0.25">
      <c r="A4" s="183"/>
      <c r="B4" s="183"/>
      <c r="C4" s="183"/>
      <c r="D4" s="183"/>
      <c r="E4" s="183"/>
      <c r="F4" s="183"/>
      <c r="G4" s="183"/>
      <c r="H4" s="183"/>
      <c r="I4" s="184"/>
      <c r="J4" s="183" t="s">
        <v>3</v>
      </c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  <c r="AM4" s="183"/>
      <c r="AN4" s="183" t="s">
        <v>4</v>
      </c>
      <c r="AO4" s="183"/>
      <c r="AP4" s="183" t="s">
        <v>5</v>
      </c>
      <c r="AQ4" s="183"/>
      <c r="AR4" s="183"/>
      <c r="AS4" s="183"/>
      <c r="AT4" s="183"/>
      <c r="AU4" s="183"/>
      <c r="AV4" s="184">
        <v>3.4</v>
      </c>
      <c r="AW4" s="184"/>
      <c r="AX4" s="184"/>
      <c r="AY4" s="184">
        <v>3.5</v>
      </c>
      <c r="AZ4" s="184"/>
      <c r="BA4" s="184">
        <v>3.6</v>
      </c>
      <c r="BB4" s="184"/>
      <c r="BC4" s="184">
        <v>3.7</v>
      </c>
      <c r="BD4" s="184"/>
      <c r="BE4" s="184"/>
      <c r="BF4" s="184"/>
      <c r="BG4" s="184"/>
      <c r="BH4" s="184"/>
      <c r="BI4" s="184"/>
      <c r="BJ4" s="184">
        <v>3.8</v>
      </c>
      <c r="BK4" s="184"/>
      <c r="BL4" s="184"/>
      <c r="BM4" s="184"/>
      <c r="BN4" s="184"/>
      <c r="BO4" s="184"/>
      <c r="BP4" s="184"/>
      <c r="BQ4" s="184">
        <v>3.9</v>
      </c>
      <c r="BR4" s="184"/>
      <c r="BS4" s="184" t="s">
        <v>246</v>
      </c>
      <c r="BT4" s="184" t="s">
        <v>247</v>
      </c>
      <c r="BU4" s="184">
        <v>3.12</v>
      </c>
      <c r="BV4" s="184"/>
      <c r="BW4" s="184"/>
      <c r="BX4" s="184"/>
      <c r="BY4" s="184"/>
      <c r="BZ4" s="184"/>
      <c r="CA4" s="184"/>
      <c r="CB4" s="184"/>
      <c r="CC4" s="184"/>
      <c r="CD4" s="18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83"/>
      <c r="B5" s="183"/>
      <c r="C5" s="183"/>
      <c r="D5" s="183"/>
      <c r="E5" s="183"/>
      <c r="F5" s="183"/>
      <c r="G5" s="183"/>
      <c r="H5" s="183"/>
      <c r="I5" s="184"/>
      <c r="J5" s="183" t="s">
        <v>6</v>
      </c>
      <c r="K5" s="183"/>
      <c r="L5" s="183"/>
      <c r="M5" s="183"/>
      <c r="N5" s="183" t="s">
        <v>7</v>
      </c>
      <c r="O5" s="183"/>
      <c r="P5" s="183"/>
      <c r="Q5" s="183"/>
      <c r="R5" s="183"/>
      <c r="S5" s="183" t="s">
        <v>8</v>
      </c>
      <c r="T5" s="183"/>
      <c r="U5" s="183"/>
      <c r="V5" s="183"/>
      <c r="W5" s="183"/>
      <c r="X5" s="183"/>
      <c r="Y5" s="183"/>
      <c r="Z5" s="183" t="s">
        <v>9</v>
      </c>
      <c r="AA5" s="183"/>
      <c r="AB5" s="183" t="s">
        <v>10</v>
      </c>
      <c r="AC5" s="183"/>
      <c r="AD5" s="183"/>
      <c r="AE5" s="183"/>
      <c r="AF5" s="183"/>
      <c r="AG5" s="183" t="s">
        <v>11</v>
      </c>
      <c r="AH5" s="183"/>
      <c r="AI5" s="183"/>
      <c r="AJ5" s="183"/>
      <c r="AK5" s="183"/>
      <c r="AL5" s="183"/>
      <c r="AM5" s="183"/>
      <c r="AN5" s="183"/>
      <c r="AO5" s="183"/>
      <c r="AP5" s="183" t="s">
        <v>39</v>
      </c>
      <c r="AQ5" s="183"/>
      <c r="AR5" s="183" t="s">
        <v>40</v>
      </c>
      <c r="AS5" s="183"/>
      <c r="AT5" s="184" t="s">
        <v>231</v>
      </c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4"/>
      <c r="BQ5" s="184"/>
      <c r="BR5" s="184"/>
      <c r="BS5" s="184"/>
      <c r="BT5" s="184"/>
      <c r="BU5" s="184"/>
      <c r="BV5" s="184"/>
      <c r="BW5" s="184"/>
      <c r="BX5" s="184"/>
      <c r="BY5" s="184"/>
      <c r="BZ5" s="184"/>
      <c r="CA5" s="184"/>
      <c r="CB5" s="184"/>
      <c r="CC5" s="184"/>
      <c r="CD5" s="18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83"/>
      <c r="B6" s="18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8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85"/>
      <c r="BT6" s="185"/>
      <c r="BU6" s="4" t="s">
        <v>248</v>
      </c>
      <c r="BV6" s="4" t="s">
        <v>249</v>
      </c>
      <c r="BW6" s="185"/>
      <c r="BX6" s="3">
        <v>5.0999999999999996</v>
      </c>
      <c r="BY6" s="3">
        <v>5.2</v>
      </c>
      <c r="BZ6" s="184"/>
      <c r="CA6" s="184"/>
      <c r="CB6" s="184"/>
      <c r="CC6" s="184"/>
      <c r="CD6" s="18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"/>
  <sheetViews>
    <sheetView zoomScale="85" zoomScaleNormal="85" workbookViewId="0">
      <pane xSplit="2" ySplit="6" topLeftCell="C54" activePane="bottomRight" state="frozen"/>
      <selection pane="topRight" activeCell="C1" sqref="C1"/>
      <selection pane="bottomLeft" activeCell="A7" sqref="A7"/>
      <selection pane="bottomRight" activeCell="B66" sqref="B66"/>
    </sheetView>
  </sheetViews>
  <sheetFormatPr defaultColWidth="9.140625" defaultRowHeight="21" x14ac:dyDescent="0.35"/>
  <cols>
    <col min="1" max="1" width="9.140625" style="52"/>
    <col min="2" max="2" width="21.42578125" style="52" customWidth="1"/>
    <col min="3" max="5" width="8.85546875" style="52" customWidth="1"/>
    <col min="6" max="6" width="9.42578125" style="52" customWidth="1"/>
    <col min="7" max="7" width="9.42578125" style="54" customWidth="1"/>
    <col min="8" max="9" width="8.85546875" style="52" customWidth="1"/>
    <col min="10" max="10" width="9.7109375" style="52" customWidth="1"/>
    <col min="11" max="11" width="11.7109375" style="52" customWidth="1"/>
    <col min="12" max="12" width="11.7109375" style="54" customWidth="1"/>
    <col min="13" max="13" width="8.85546875" style="52" customWidth="1"/>
    <col min="14" max="14" width="9.5703125" style="52" customWidth="1"/>
    <col min="15" max="15" width="21" style="54" customWidth="1"/>
    <col min="16" max="16384" width="9.140625" style="6"/>
  </cols>
  <sheetData>
    <row r="1" spans="1:23" ht="21.75" thickBot="1" x14ac:dyDescent="0.4">
      <c r="A1" s="19" t="s">
        <v>259</v>
      </c>
      <c r="B1" s="19" t="s">
        <v>395</v>
      </c>
      <c r="C1" s="19"/>
      <c r="D1" s="19"/>
      <c r="E1" s="19"/>
      <c r="F1" s="19"/>
      <c r="G1" s="19"/>
      <c r="Q1" s="38"/>
      <c r="R1" s="39">
        <v>1</v>
      </c>
      <c r="S1" s="40">
        <v>2</v>
      </c>
      <c r="T1" s="40">
        <v>3</v>
      </c>
      <c r="U1" s="40">
        <v>4</v>
      </c>
      <c r="V1" s="41">
        <v>5</v>
      </c>
      <c r="W1" s="38" t="s">
        <v>268</v>
      </c>
    </row>
    <row r="2" spans="1:23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G2" s="19"/>
      <c r="Q2" s="46" t="s">
        <v>237</v>
      </c>
      <c r="R2" s="33">
        <v>80</v>
      </c>
      <c r="S2" s="28">
        <v>85</v>
      </c>
      <c r="T2" s="28">
        <v>90</v>
      </c>
      <c r="U2" s="28">
        <v>95</v>
      </c>
      <c r="V2" s="29">
        <v>100</v>
      </c>
      <c r="W2" s="45">
        <f>1/(V2-U2)</f>
        <v>0.2</v>
      </c>
    </row>
    <row r="3" spans="1:23" x14ac:dyDescent="0.35">
      <c r="A3" s="19" t="s">
        <v>258</v>
      </c>
      <c r="B3" s="19"/>
      <c r="C3" s="19"/>
      <c r="D3" s="19"/>
      <c r="E3" s="19"/>
      <c r="F3" s="19"/>
      <c r="G3" s="19"/>
      <c r="Q3" s="49" t="s">
        <v>238</v>
      </c>
      <c r="R3" s="36">
        <v>60</v>
      </c>
      <c r="S3" s="27">
        <v>65</v>
      </c>
      <c r="T3" s="27">
        <v>70</v>
      </c>
      <c r="U3" s="27">
        <v>75</v>
      </c>
      <c r="V3" s="37">
        <v>80</v>
      </c>
      <c r="W3" s="44">
        <f>1/(V3-U3)</f>
        <v>0.2</v>
      </c>
    </row>
    <row r="4" spans="1:23" ht="21.75" thickBot="1" x14ac:dyDescent="0.4">
      <c r="Q4" s="47" t="s">
        <v>239</v>
      </c>
      <c r="R4" s="34">
        <v>15</v>
      </c>
      <c r="S4" s="26">
        <v>20</v>
      </c>
      <c r="T4" s="26">
        <v>25</v>
      </c>
      <c r="U4" s="26">
        <v>30</v>
      </c>
      <c r="V4" s="30">
        <v>35</v>
      </c>
      <c r="W4" s="42">
        <f t="shared" ref="W4:W8" si="0">1/(V4-U4)</f>
        <v>0.2</v>
      </c>
    </row>
    <row r="5" spans="1:23" ht="21.75" thickBot="1" x14ac:dyDescent="0.4">
      <c r="A5" s="189" t="s">
        <v>0</v>
      </c>
      <c r="B5" s="190" t="s">
        <v>264</v>
      </c>
      <c r="C5" s="189" t="s">
        <v>272</v>
      </c>
      <c r="D5" s="191"/>
      <c r="E5" s="191"/>
      <c r="F5" s="192"/>
      <c r="G5" s="179"/>
      <c r="H5" s="193" t="s">
        <v>271</v>
      </c>
      <c r="I5" s="191"/>
      <c r="J5" s="190"/>
      <c r="K5" s="189" t="s">
        <v>270</v>
      </c>
      <c r="L5" s="193"/>
      <c r="M5" s="191"/>
      <c r="N5" s="192"/>
      <c r="O5" s="187" t="s">
        <v>394</v>
      </c>
      <c r="Q5" s="49" t="s">
        <v>240</v>
      </c>
      <c r="R5" s="36">
        <v>80</v>
      </c>
      <c r="S5" s="27">
        <v>85</v>
      </c>
      <c r="T5" s="27">
        <v>90</v>
      </c>
      <c r="U5" s="27">
        <v>95</v>
      </c>
      <c r="V5" s="37">
        <v>100</v>
      </c>
      <c r="W5" s="44">
        <f t="shared" si="0"/>
        <v>0.2</v>
      </c>
    </row>
    <row r="6" spans="1:23" ht="21.75" thickBot="1" x14ac:dyDescent="0.4">
      <c r="A6" s="189"/>
      <c r="B6" s="190"/>
      <c r="C6" s="137" t="s">
        <v>265</v>
      </c>
      <c r="D6" s="138" t="s">
        <v>266</v>
      </c>
      <c r="E6" s="138" t="s">
        <v>256</v>
      </c>
      <c r="F6" s="139" t="s">
        <v>257</v>
      </c>
      <c r="G6" s="140" t="s">
        <v>266</v>
      </c>
      <c r="H6" s="138" t="s">
        <v>267</v>
      </c>
      <c r="I6" s="138" t="s">
        <v>256</v>
      </c>
      <c r="J6" s="139" t="s">
        <v>257</v>
      </c>
      <c r="K6" s="137" t="s">
        <v>396</v>
      </c>
      <c r="L6" s="141" t="s">
        <v>397</v>
      </c>
      <c r="M6" s="138" t="s">
        <v>256</v>
      </c>
      <c r="N6" s="139" t="s">
        <v>257</v>
      </c>
      <c r="O6" s="188"/>
      <c r="Q6" s="47" t="s">
        <v>241</v>
      </c>
      <c r="R6" s="34">
        <v>60</v>
      </c>
      <c r="S6" s="26">
        <v>65</v>
      </c>
      <c r="T6" s="26">
        <v>70</v>
      </c>
      <c r="U6" s="26">
        <v>75</v>
      </c>
      <c r="V6" s="30">
        <v>80</v>
      </c>
      <c r="W6" s="42">
        <f t="shared" si="0"/>
        <v>0.2</v>
      </c>
    </row>
    <row r="7" spans="1:23" ht="21.75" thickBot="1" x14ac:dyDescent="0.4">
      <c r="A7" s="70" t="s">
        <v>58</v>
      </c>
      <c r="B7" s="71" t="s">
        <v>288</v>
      </c>
      <c r="C7" s="93">
        <v>0</v>
      </c>
      <c r="D7" s="94">
        <v>0</v>
      </c>
      <c r="E7" s="95">
        <f>IF(C7=0,0,IF(D7="N/A",0,IF(D7=0,0,(D7/C7)*100)))</f>
        <v>0</v>
      </c>
      <c r="F7" s="96">
        <f>IF(C7=0,0,IF(E7=0,1,IF(E7&gt;=$V$2,5,IF(E7&gt;=$U$2,4+((E7-$U$2)*$W$2),IF(E7&gt;=$T$2,3+((E7-$T$2)*$W$2),IF(E7&gt;=$S$2,2+((E7-$S$2)*$W$2),IF(E7&gt;=$R$2,1+((E7-$R$2)*$W$2),1)))))))</f>
        <v>0</v>
      </c>
      <c r="G7" s="93">
        <v>0</v>
      </c>
      <c r="H7" s="94">
        <v>0</v>
      </c>
      <c r="I7" s="95">
        <f t="shared" ref="I7:I25" si="1">IF(G7=0,0,IF(H7="N/A",0,IF(H7=0,0,(H7/G7)*100)))</f>
        <v>0</v>
      </c>
      <c r="J7" s="96">
        <f>IF(C7=0,0,IF(H7=0,1,IF(H7="N/A",1,IF(I7=0,1,IF(I7&gt;=$V$3,5,IF(I7&gt;=$U$3,4+((I7-$U$3)*$W$3),IF(I7&gt;=$T$3,3+((I7-$T$3)*$W$3),IF(I7&gt;=$S$3,2+((I7-$S$3)*$W$3),IF(I7&gt;=$R$3,1+((I7-$R$3)*$W$3),1)))))))))</f>
        <v>0</v>
      </c>
      <c r="K7" s="93">
        <v>0</v>
      </c>
      <c r="L7" s="94">
        <v>0</v>
      </c>
      <c r="M7" s="95">
        <f>IF(H7=0,0,IF(L7="N/A",0,IF(L7=0,0,(L7/K7)*100)))</f>
        <v>0</v>
      </c>
      <c r="N7" s="96">
        <f>IF(C7=0,0,IF(M7=0,1,IF(M7="N/A",1,IF(M7=0,1,IF(M7&gt;=$V$4,5,IF(M7&gt;=$U$4,4+((M7-$U$4)*$W$4),IF(M7&gt;=$T$4,3+((M7-$T$4)*$W$4),IF(M7&gt;=$S$4,2+((M7-$S$4)*$W$4),IF(M7&gt;=$R$4,1+((M7-$R$4)*$W$4),1)))))))))</f>
        <v>0</v>
      </c>
      <c r="O7" s="82"/>
      <c r="Q7" s="49" t="s">
        <v>242</v>
      </c>
      <c r="R7" s="36">
        <v>80</v>
      </c>
      <c r="S7" s="27">
        <v>85</v>
      </c>
      <c r="T7" s="27">
        <v>90</v>
      </c>
      <c r="U7" s="27">
        <v>95</v>
      </c>
      <c r="V7" s="37">
        <v>100</v>
      </c>
      <c r="W7" s="44">
        <f t="shared" si="0"/>
        <v>0.2</v>
      </c>
    </row>
    <row r="8" spans="1:23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2">IF(C8=0,0,IF(D8="N/A",0,IF(D8=0,0,(D8/C8)*100)))</f>
        <v>0</v>
      </c>
      <c r="F8" s="100">
        <f t="shared" ref="F8:F70" si="3">IF(C8=0,0,IF(E8=0,1,IF(E8&gt;=$V$2,5,IF(E8&gt;=$U$2,4+((E8-$U$2)*$W$2),IF(E8&gt;=$T$2,3+((E8-$T$2)*$W$2),IF(E8&gt;=$S$2,2+((E8-$S$2)*$W$2),IF(E8&gt;=$R$2,1+((E8-$R$2)*$W$2),1)))))))</f>
        <v>0</v>
      </c>
      <c r="G8" s="97">
        <v>0</v>
      </c>
      <c r="H8" s="98">
        <v>0</v>
      </c>
      <c r="I8" s="99">
        <f t="shared" si="1"/>
        <v>0</v>
      </c>
      <c r="J8" s="100">
        <f t="shared" ref="J8:J70" si="4">IF(C8=0,0,IF(H8=0,1,IF(H8="N/A",1,IF(I8=0,1,IF(I8&gt;=$V$3,5,IF(I8&gt;=$U$3,4+((I8-$U$3)*$W$3),IF(I8&gt;=$T$3,3+((I8-$T$3)*$W$3),IF(I8&gt;=$S$3,2+((I8-$S$3)*$W$3),IF(I8&gt;=$R$3,1+((I8-$R$3)*$W$3),1)))))))))</f>
        <v>0</v>
      </c>
      <c r="K8" s="97">
        <v>0</v>
      </c>
      <c r="L8" s="98">
        <v>0</v>
      </c>
      <c r="M8" s="99">
        <f t="shared" ref="M8:M71" si="5">IF(H8=0,0,IF(L8="N/A",0,IF(L8=0,0,(L8/K8)*100)))</f>
        <v>0</v>
      </c>
      <c r="N8" s="100">
        <f t="shared" ref="N8:N71" si="6">IF(C8=0,0,IF(M8=0,1,IF(M8="N/A",1,IF(M8=0,1,IF(M8&gt;=$V$4,5,IF(M8&gt;=$U$4,4+((M8-$U$4)*$W$4),IF(M8&gt;=$T$4,3+((M8-$T$4)*$W$4),IF(M8&gt;=$S$4,2+((M8-$S$4)*$W$4),IF(M8&gt;=$R$4,1+((M8-$R$4)*$W$4),1)))))))))</f>
        <v>0</v>
      </c>
      <c r="O8" s="83"/>
      <c r="Q8" s="48" t="s">
        <v>243</v>
      </c>
      <c r="R8" s="35">
        <v>60</v>
      </c>
      <c r="S8" s="31">
        <v>65</v>
      </c>
      <c r="T8" s="31">
        <v>70</v>
      </c>
      <c r="U8" s="31">
        <v>75</v>
      </c>
      <c r="V8" s="32">
        <v>80</v>
      </c>
      <c r="W8" s="43">
        <f t="shared" si="0"/>
        <v>0.2</v>
      </c>
    </row>
    <row r="9" spans="1:23" ht="21.75" thickBot="1" x14ac:dyDescent="0.4">
      <c r="A9" s="70" t="s">
        <v>290</v>
      </c>
      <c r="B9" s="71" t="s">
        <v>291</v>
      </c>
      <c r="C9" s="101">
        <v>0</v>
      </c>
      <c r="D9" s="102">
        <v>0</v>
      </c>
      <c r="E9" s="103">
        <f t="shared" si="2"/>
        <v>0</v>
      </c>
      <c r="F9" s="104">
        <f t="shared" si="3"/>
        <v>0</v>
      </c>
      <c r="G9" s="101">
        <v>0</v>
      </c>
      <c r="H9" s="102">
        <v>0</v>
      </c>
      <c r="I9" s="103">
        <f t="shared" si="1"/>
        <v>0</v>
      </c>
      <c r="J9" s="104">
        <f t="shared" si="4"/>
        <v>0</v>
      </c>
      <c r="K9" s="101">
        <v>0</v>
      </c>
      <c r="L9" s="102">
        <v>0</v>
      </c>
      <c r="M9" s="103">
        <f t="shared" si="5"/>
        <v>0</v>
      </c>
      <c r="N9" s="104">
        <f t="shared" si="6"/>
        <v>0</v>
      </c>
      <c r="O9" s="82"/>
    </row>
    <row r="10" spans="1:23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2"/>
        <v>0</v>
      </c>
      <c r="F10" s="108">
        <f t="shared" si="3"/>
        <v>0</v>
      </c>
      <c r="G10" s="105">
        <v>0</v>
      </c>
      <c r="H10" s="106">
        <v>0</v>
      </c>
      <c r="I10" s="107">
        <f t="shared" si="1"/>
        <v>0</v>
      </c>
      <c r="J10" s="108">
        <f t="shared" si="4"/>
        <v>0</v>
      </c>
      <c r="K10" s="105">
        <v>0</v>
      </c>
      <c r="L10" s="106">
        <v>0</v>
      </c>
      <c r="M10" s="107">
        <f t="shared" si="5"/>
        <v>0</v>
      </c>
      <c r="N10" s="108">
        <f t="shared" si="6"/>
        <v>0</v>
      </c>
      <c r="O10" s="84"/>
    </row>
    <row r="11" spans="1:23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2"/>
        <v>0</v>
      </c>
      <c r="F11" s="112">
        <f t="shared" si="3"/>
        <v>0</v>
      </c>
      <c r="G11" s="109">
        <v>0</v>
      </c>
      <c r="H11" s="110">
        <v>0</v>
      </c>
      <c r="I11" s="111">
        <f t="shared" si="1"/>
        <v>0</v>
      </c>
      <c r="J11" s="112">
        <f t="shared" si="4"/>
        <v>0</v>
      </c>
      <c r="K11" s="109">
        <v>0</v>
      </c>
      <c r="L11" s="110">
        <v>0</v>
      </c>
      <c r="M11" s="111">
        <f t="shared" si="5"/>
        <v>0</v>
      </c>
      <c r="N11" s="112">
        <f t="shared" si="6"/>
        <v>0</v>
      </c>
      <c r="O11" s="53"/>
    </row>
    <row r="12" spans="1:23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2"/>
        <v>0</v>
      </c>
      <c r="F12" s="116">
        <f t="shared" si="3"/>
        <v>0</v>
      </c>
      <c r="G12" s="113">
        <v>0</v>
      </c>
      <c r="H12" s="114">
        <v>0</v>
      </c>
      <c r="I12" s="115">
        <f t="shared" si="1"/>
        <v>0</v>
      </c>
      <c r="J12" s="116">
        <f t="shared" si="4"/>
        <v>0</v>
      </c>
      <c r="K12" s="113">
        <v>0</v>
      </c>
      <c r="L12" s="114">
        <v>0</v>
      </c>
      <c r="M12" s="115">
        <f t="shared" si="5"/>
        <v>0</v>
      </c>
      <c r="N12" s="116">
        <f t="shared" si="6"/>
        <v>0</v>
      </c>
      <c r="O12" s="85"/>
    </row>
    <row r="13" spans="1:23" ht="21.75" thickBot="1" x14ac:dyDescent="0.4">
      <c r="A13" s="70" t="s">
        <v>295</v>
      </c>
      <c r="B13" s="71" t="s">
        <v>296</v>
      </c>
      <c r="C13" s="101">
        <v>0</v>
      </c>
      <c r="D13" s="102">
        <v>0</v>
      </c>
      <c r="E13" s="103">
        <f t="shared" si="2"/>
        <v>0</v>
      </c>
      <c r="F13" s="104">
        <f t="shared" si="3"/>
        <v>0</v>
      </c>
      <c r="G13" s="101">
        <v>0</v>
      </c>
      <c r="H13" s="102">
        <v>0</v>
      </c>
      <c r="I13" s="103">
        <f t="shared" si="1"/>
        <v>0</v>
      </c>
      <c r="J13" s="104">
        <f t="shared" si="4"/>
        <v>0</v>
      </c>
      <c r="K13" s="101">
        <v>0</v>
      </c>
      <c r="L13" s="102">
        <v>0</v>
      </c>
      <c r="M13" s="103">
        <f t="shared" si="5"/>
        <v>0</v>
      </c>
      <c r="N13" s="104">
        <f t="shared" si="6"/>
        <v>0</v>
      </c>
      <c r="O13" s="82"/>
    </row>
    <row r="14" spans="1:23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2"/>
        <v>0</v>
      </c>
      <c r="F14" s="108">
        <f t="shared" si="3"/>
        <v>0</v>
      </c>
      <c r="G14" s="105">
        <v>0</v>
      </c>
      <c r="H14" s="106">
        <v>0</v>
      </c>
      <c r="I14" s="107">
        <f t="shared" si="1"/>
        <v>0</v>
      </c>
      <c r="J14" s="108">
        <f t="shared" si="4"/>
        <v>0</v>
      </c>
      <c r="K14" s="105">
        <v>0</v>
      </c>
      <c r="L14" s="106">
        <v>0</v>
      </c>
      <c r="M14" s="107">
        <f t="shared" si="5"/>
        <v>0</v>
      </c>
      <c r="N14" s="108">
        <f t="shared" si="6"/>
        <v>0</v>
      </c>
      <c r="O14" s="84"/>
    </row>
    <row r="15" spans="1:23" ht="21.75" thickBot="1" x14ac:dyDescent="0.4">
      <c r="A15" s="22" t="s">
        <v>298</v>
      </c>
      <c r="B15" s="23" t="s">
        <v>92</v>
      </c>
      <c r="C15" s="117">
        <v>40</v>
      </c>
      <c r="D15" s="118">
        <v>54</v>
      </c>
      <c r="E15" s="119">
        <f t="shared" si="2"/>
        <v>135</v>
      </c>
      <c r="F15" s="120">
        <f t="shared" si="3"/>
        <v>5</v>
      </c>
      <c r="G15" s="117">
        <v>54</v>
      </c>
      <c r="H15" s="118">
        <v>44</v>
      </c>
      <c r="I15" s="119">
        <f t="shared" si="1"/>
        <v>81.481481481481481</v>
      </c>
      <c r="J15" s="120">
        <f t="shared" si="4"/>
        <v>5</v>
      </c>
      <c r="K15" s="117">
        <v>44</v>
      </c>
      <c r="L15" s="118">
        <v>44</v>
      </c>
      <c r="M15" s="119">
        <f t="shared" si="5"/>
        <v>100</v>
      </c>
      <c r="N15" s="120">
        <f t="shared" si="6"/>
        <v>5</v>
      </c>
      <c r="O15" s="85"/>
    </row>
    <row r="16" spans="1:23" ht="21.75" thickBot="1" x14ac:dyDescent="0.4">
      <c r="A16" s="70" t="s">
        <v>299</v>
      </c>
      <c r="B16" s="71" t="s">
        <v>300</v>
      </c>
      <c r="C16" s="101">
        <v>0</v>
      </c>
      <c r="D16" s="102">
        <v>0</v>
      </c>
      <c r="E16" s="103">
        <f t="shared" si="2"/>
        <v>0</v>
      </c>
      <c r="F16" s="104">
        <f t="shared" si="3"/>
        <v>0</v>
      </c>
      <c r="G16" s="101">
        <v>0</v>
      </c>
      <c r="H16" s="102">
        <v>0</v>
      </c>
      <c r="I16" s="103">
        <f t="shared" si="1"/>
        <v>0</v>
      </c>
      <c r="J16" s="104">
        <f t="shared" si="4"/>
        <v>0</v>
      </c>
      <c r="K16" s="101">
        <v>0</v>
      </c>
      <c r="L16" s="102">
        <v>0</v>
      </c>
      <c r="M16" s="103">
        <f t="shared" si="5"/>
        <v>0</v>
      </c>
      <c r="N16" s="104">
        <f t="shared" si="6"/>
        <v>0</v>
      </c>
      <c r="O16" s="86"/>
    </row>
    <row r="17" spans="1:15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2"/>
        <v>0</v>
      </c>
      <c r="F17" s="108">
        <f t="shared" si="3"/>
        <v>0</v>
      </c>
      <c r="G17" s="105">
        <v>0</v>
      </c>
      <c r="H17" s="106">
        <v>0</v>
      </c>
      <c r="I17" s="107">
        <f t="shared" si="1"/>
        <v>0</v>
      </c>
      <c r="J17" s="108">
        <f t="shared" si="4"/>
        <v>0</v>
      </c>
      <c r="K17" s="105">
        <v>0</v>
      </c>
      <c r="L17" s="106">
        <v>0</v>
      </c>
      <c r="M17" s="107">
        <f t="shared" si="5"/>
        <v>0</v>
      </c>
      <c r="N17" s="108">
        <f t="shared" si="6"/>
        <v>0</v>
      </c>
      <c r="O17" s="87"/>
    </row>
    <row r="18" spans="1:15" x14ac:dyDescent="0.35">
      <c r="A18" s="21" t="s">
        <v>302</v>
      </c>
      <c r="B18" s="20" t="s">
        <v>96</v>
      </c>
      <c r="C18" s="121">
        <v>160</v>
      </c>
      <c r="D18" s="122">
        <v>160</v>
      </c>
      <c r="E18" s="123">
        <f t="shared" si="2"/>
        <v>100</v>
      </c>
      <c r="F18" s="124">
        <f t="shared" si="3"/>
        <v>5</v>
      </c>
      <c r="G18" s="121">
        <v>160</v>
      </c>
      <c r="H18" s="122">
        <v>143</v>
      </c>
      <c r="I18" s="123">
        <f t="shared" si="1"/>
        <v>89.375</v>
      </c>
      <c r="J18" s="124">
        <f t="shared" si="4"/>
        <v>5</v>
      </c>
      <c r="K18" s="121">
        <v>143</v>
      </c>
      <c r="L18" s="122">
        <v>143</v>
      </c>
      <c r="M18" s="123">
        <f t="shared" si="5"/>
        <v>100</v>
      </c>
      <c r="N18" s="124">
        <f t="shared" si="6"/>
        <v>5</v>
      </c>
      <c r="O18" s="88"/>
    </row>
    <row r="19" spans="1:15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2"/>
        <v>0</v>
      </c>
      <c r="F19" s="120">
        <f t="shared" si="3"/>
        <v>0</v>
      </c>
      <c r="G19" s="117">
        <v>0</v>
      </c>
      <c r="H19" s="118">
        <v>0</v>
      </c>
      <c r="I19" s="119">
        <f t="shared" si="1"/>
        <v>0</v>
      </c>
      <c r="J19" s="120">
        <f t="shared" si="4"/>
        <v>0</v>
      </c>
      <c r="K19" s="117">
        <v>0</v>
      </c>
      <c r="L19" s="118">
        <v>0</v>
      </c>
      <c r="M19" s="119">
        <f t="shared" si="5"/>
        <v>0</v>
      </c>
      <c r="N19" s="120">
        <f t="shared" si="6"/>
        <v>0</v>
      </c>
      <c r="O19" s="89"/>
    </row>
    <row r="20" spans="1:15" ht="21.75" thickBot="1" x14ac:dyDescent="0.4">
      <c r="A20" s="70" t="s">
        <v>304</v>
      </c>
      <c r="B20" s="71" t="s">
        <v>305</v>
      </c>
      <c r="C20" s="101">
        <v>0</v>
      </c>
      <c r="D20" s="102">
        <v>0</v>
      </c>
      <c r="E20" s="103">
        <f t="shared" si="2"/>
        <v>0</v>
      </c>
      <c r="F20" s="104">
        <f t="shared" si="3"/>
        <v>0</v>
      </c>
      <c r="G20" s="101">
        <v>0</v>
      </c>
      <c r="H20" s="102">
        <v>0</v>
      </c>
      <c r="I20" s="103">
        <f t="shared" si="1"/>
        <v>0</v>
      </c>
      <c r="J20" s="104">
        <f t="shared" si="4"/>
        <v>0</v>
      </c>
      <c r="K20" s="101">
        <v>0</v>
      </c>
      <c r="L20" s="102">
        <v>0</v>
      </c>
      <c r="M20" s="103">
        <f t="shared" si="5"/>
        <v>0</v>
      </c>
      <c r="N20" s="104">
        <f t="shared" si="6"/>
        <v>0</v>
      </c>
      <c r="O20" s="86"/>
    </row>
    <row r="21" spans="1:15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2"/>
        <v>0</v>
      </c>
      <c r="F21" s="108">
        <f t="shared" si="3"/>
        <v>0</v>
      </c>
      <c r="G21" s="105">
        <v>0</v>
      </c>
      <c r="H21" s="106">
        <v>0</v>
      </c>
      <c r="I21" s="107">
        <f t="shared" si="1"/>
        <v>0</v>
      </c>
      <c r="J21" s="108">
        <f t="shared" si="4"/>
        <v>0</v>
      </c>
      <c r="K21" s="105">
        <v>0</v>
      </c>
      <c r="L21" s="106">
        <v>0</v>
      </c>
      <c r="M21" s="107">
        <f t="shared" si="5"/>
        <v>0</v>
      </c>
      <c r="N21" s="108">
        <f t="shared" si="6"/>
        <v>0</v>
      </c>
      <c r="O21" s="90"/>
    </row>
    <row r="22" spans="1:15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2"/>
        <v>0</v>
      </c>
      <c r="F22" s="112">
        <f t="shared" si="3"/>
        <v>0</v>
      </c>
      <c r="G22" s="109">
        <v>0</v>
      </c>
      <c r="H22" s="110">
        <v>0</v>
      </c>
      <c r="I22" s="111">
        <f t="shared" si="1"/>
        <v>0</v>
      </c>
      <c r="J22" s="112">
        <f t="shared" si="4"/>
        <v>0</v>
      </c>
      <c r="K22" s="109">
        <v>0</v>
      </c>
      <c r="L22" s="110">
        <v>0</v>
      </c>
      <c r="M22" s="111">
        <f t="shared" si="5"/>
        <v>0</v>
      </c>
      <c r="N22" s="112">
        <f t="shared" si="6"/>
        <v>0</v>
      </c>
      <c r="O22" s="88"/>
    </row>
    <row r="23" spans="1:15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2"/>
        <v>0</v>
      </c>
      <c r="F23" s="120">
        <f t="shared" si="3"/>
        <v>0</v>
      </c>
      <c r="G23" s="117">
        <v>0</v>
      </c>
      <c r="H23" s="118">
        <v>0</v>
      </c>
      <c r="I23" s="119">
        <f t="shared" si="1"/>
        <v>0</v>
      </c>
      <c r="J23" s="120">
        <f t="shared" si="4"/>
        <v>0</v>
      </c>
      <c r="K23" s="117">
        <v>0</v>
      </c>
      <c r="L23" s="118">
        <v>0</v>
      </c>
      <c r="M23" s="119">
        <f t="shared" si="5"/>
        <v>0</v>
      </c>
      <c r="N23" s="120">
        <f t="shared" si="6"/>
        <v>0</v>
      </c>
      <c r="O23" s="89"/>
    </row>
    <row r="24" spans="1:15" ht="21.75" thickBot="1" x14ac:dyDescent="0.4">
      <c r="A24" s="70" t="s">
        <v>309</v>
      </c>
      <c r="B24" s="71" t="s">
        <v>310</v>
      </c>
      <c r="C24" s="101">
        <v>0</v>
      </c>
      <c r="D24" s="102">
        <v>0</v>
      </c>
      <c r="E24" s="103">
        <f t="shared" si="2"/>
        <v>0</v>
      </c>
      <c r="F24" s="104">
        <f t="shared" si="3"/>
        <v>0</v>
      </c>
      <c r="G24" s="101">
        <v>0</v>
      </c>
      <c r="H24" s="102">
        <v>0</v>
      </c>
      <c r="I24" s="103">
        <f t="shared" si="1"/>
        <v>0</v>
      </c>
      <c r="J24" s="104">
        <f t="shared" si="4"/>
        <v>0</v>
      </c>
      <c r="K24" s="101">
        <v>0</v>
      </c>
      <c r="L24" s="102">
        <v>0</v>
      </c>
      <c r="M24" s="103">
        <f t="shared" si="5"/>
        <v>0</v>
      </c>
      <c r="N24" s="104">
        <f t="shared" si="6"/>
        <v>0</v>
      </c>
      <c r="O24" s="86"/>
    </row>
    <row r="25" spans="1:15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2"/>
        <v>0</v>
      </c>
      <c r="F25" s="128">
        <f t="shared" si="3"/>
        <v>0</v>
      </c>
      <c r="G25" s="125">
        <v>0</v>
      </c>
      <c r="H25" s="126">
        <v>0</v>
      </c>
      <c r="I25" s="127">
        <f t="shared" si="1"/>
        <v>0</v>
      </c>
      <c r="J25" s="128">
        <f t="shared" si="4"/>
        <v>0</v>
      </c>
      <c r="K25" s="125">
        <v>0</v>
      </c>
      <c r="L25" s="126">
        <v>0</v>
      </c>
      <c r="M25" s="127">
        <f t="shared" si="5"/>
        <v>0</v>
      </c>
      <c r="N25" s="128">
        <f t="shared" si="6"/>
        <v>0</v>
      </c>
      <c r="O25" s="87"/>
    </row>
    <row r="26" spans="1:15" x14ac:dyDescent="0.35">
      <c r="A26" s="21" t="s">
        <v>312</v>
      </c>
      <c r="B26" s="20" t="s">
        <v>140</v>
      </c>
      <c r="C26" s="194">
        <v>100</v>
      </c>
      <c r="D26" s="195">
        <v>126</v>
      </c>
      <c r="E26" s="2">
        <f t="shared" si="2"/>
        <v>126</v>
      </c>
      <c r="F26" s="196">
        <f t="shared" si="3"/>
        <v>5</v>
      </c>
      <c r="G26" s="194">
        <v>92</v>
      </c>
      <c r="H26" s="195">
        <v>68</v>
      </c>
      <c r="I26" s="2">
        <f>IF(G26=0,0,IF(H26="N/A",0,IF(H26=0,0,(H26/G26)*100)))</f>
        <v>73.91304347826086</v>
      </c>
      <c r="J26" s="196">
        <f t="shared" si="4"/>
        <v>3.7826086956521721</v>
      </c>
      <c r="K26" s="194">
        <v>68</v>
      </c>
      <c r="L26" s="195">
        <v>68</v>
      </c>
      <c r="M26" s="2">
        <f t="shared" si="5"/>
        <v>100</v>
      </c>
      <c r="N26" s="196">
        <f t="shared" si="6"/>
        <v>5</v>
      </c>
      <c r="O26" s="197" t="s">
        <v>401</v>
      </c>
    </row>
    <row r="27" spans="1:15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2"/>
        <v>0</v>
      </c>
      <c r="F27" s="112">
        <f t="shared" si="3"/>
        <v>0</v>
      </c>
      <c r="G27" s="109">
        <v>0</v>
      </c>
      <c r="H27" s="110">
        <v>0</v>
      </c>
      <c r="I27" s="111">
        <f t="shared" ref="I27:I86" si="7">IF(G27=0,0,IF(H27="N/A",0,IF(H27=0,0,(H27/G27)*100)))</f>
        <v>0</v>
      </c>
      <c r="J27" s="112">
        <f t="shared" si="4"/>
        <v>0</v>
      </c>
      <c r="K27" s="109">
        <v>0</v>
      </c>
      <c r="L27" s="110">
        <v>0</v>
      </c>
      <c r="M27" s="111">
        <f t="shared" si="5"/>
        <v>0</v>
      </c>
      <c r="N27" s="112">
        <f t="shared" si="6"/>
        <v>0</v>
      </c>
      <c r="O27" s="88"/>
    </row>
    <row r="28" spans="1:15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2"/>
        <v>0</v>
      </c>
      <c r="F28" s="120">
        <f t="shared" si="3"/>
        <v>0</v>
      </c>
      <c r="G28" s="117">
        <v>0</v>
      </c>
      <c r="H28" s="118">
        <v>0</v>
      </c>
      <c r="I28" s="119">
        <f t="shared" si="7"/>
        <v>0</v>
      </c>
      <c r="J28" s="120">
        <f t="shared" si="4"/>
        <v>0</v>
      </c>
      <c r="K28" s="117">
        <v>0</v>
      </c>
      <c r="L28" s="118">
        <v>0</v>
      </c>
      <c r="M28" s="119">
        <f t="shared" si="5"/>
        <v>0</v>
      </c>
      <c r="N28" s="120">
        <f t="shared" si="6"/>
        <v>0</v>
      </c>
      <c r="O28" s="89"/>
    </row>
    <row r="29" spans="1:15" ht="21.75" thickBot="1" x14ac:dyDescent="0.4">
      <c r="A29" s="70" t="s">
        <v>315</v>
      </c>
      <c r="B29" s="71" t="s">
        <v>316</v>
      </c>
      <c r="C29" s="101">
        <v>0</v>
      </c>
      <c r="D29" s="102">
        <v>0</v>
      </c>
      <c r="E29" s="103">
        <f t="shared" si="2"/>
        <v>0</v>
      </c>
      <c r="F29" s="104">
        <f t="shared" si="3"/>
        <v>0</v>
      </c>
      <c r="G29" s="101">
        <v>0</v>
      </c>
      <c r="H29" s="102">
        <v>0</v>
      </c>
      <c r="I29" s="103">
        <f t="shared" si="7"/>
        <v>0</v>
      </c>
      <c r="J29" s="104">
        <f t="shared" si="4"/>
        <v>0</v>
      </c>
      <c r="K29" s="101">
        <v>0</v>
      </c>
      <c r="L29" s="102">
        <v>0</v>
      </c>
      <c r="M29" s="103">
        <f t="shared" si="5"/>
        <v>0</v>
      </c>
      <c r="N29" s="104">
        <f t="shared" si="6"/>
        <v>0</v>
      </c>
      <c r="O29" s="86"/>
    </row>
    <row r="30" spans="1:15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2"/>
        <v>0</v>
      </c>
      <c r="F30" s="108">
        <f t="shared" si="3"/>
        <v>0</v>
      </c>
      <c r="G30" s="105">
        <v>0</v>
      </c>
      <c r="H30" s="106">
        <v>0</v>
      </c>
      <c r="I30" s="107">
        <f t="shared" si="7"/>
        <v>0</v>
      </c>
      <c r="J30" s="108">
        <f t="shared" si="4"/>
        <v>0</v>
      </c>
      <c r="K30" s="105">
        <v>0</v>
      </c>
      <c r="L30" s="106">
        <v>0</v>
      </c>
      <c r="M30" s="107">
        <f t="shared" si="5"/>
        <v>0</v>
      </c>
      <c r="N30" s="108">
        <f t="shared" si="6"/>
        <v>0</v>
      </c>
      <c r="O30" s="87"/>
    </row>
    <row r="31" spans="1:15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2"/>
        <v>0</v>
      </c>
      <c r="F31" s="112">
        <f t="shared" si="3"/>
        <v>0</v>
      </c>
      <c r="G31" s="109">
        <v>0</v>
      </c>
      <c r="H31" s="110">
        <v>0</v>
      </c>
      <c r="I31" s="111">
        <f t="shared" si="7"/>
        <v>0</v>
      </c>
      <c r="J31" s="112">
        <f t="shared" si="4"/>
        <v>0</v>
      </c>
      <c r="K31" s="109">
        <v>0</v>
      </c>
      <c r="L31" s="110">
        <v>0</v>
      </c>
      <c r="M31" s="111">
        <f t="shared" si="5"/>
        <v>0</v>
      </c>
      <c r="N31" s="112">
        <f t="shared" si="6"/>
        <v>0</v>
      </c>
      <c r="O31" s="88"/>
    </row>
    <row r="32" spans="1:15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2"/>
        <v>0</v>
      </c>
      <c r="F32" s="124">
        <f t="shared" si="3"/>
        <v>0</v>
      </c>
      <c r="G32" s="121">
        <v>0</v>
      </c>
      <c r="H32" s="122">
        <v>0</v>
      </c>
      <c r="I32" s="123">
        <f t="shared" si="7"/>
        <v>0</v>
      </c>
      <c r="J32" s="124">
        <f t="shared" si="4"/>
        <v>0</v>
      </c>
      <c r="K32" s="121">
        <v>0</v>
      </c>
      <c r="L32" s="122">
        <v>0</v>
      </c>
      <c r="M32" s="123">
        <f t="shared" si="5"/>
        <v>0</v>
      </c>
      <c r="N32" s="124">
        <f t="shared" si="6"/>
        <v>0</v>
      </c>
      <c r="O32" s="88"/>
    </row>
    <row r="33" spans="1:15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2"/>
        <v>0</v>
      </c>
      <c r="F33" s="120">
        <f t="shared" si="3"/>
        <v>0</v>
      </c>
      <c r="G33" s="117">
        <v>0</v>
      </c>
      <c r="H33" s="118">
        <v>0</v>
      </c>
      <c r="I33" s="119">
        <f t="shared" si="7"/>
        <v>0</v>
      </c>
      <c r="J33" s="120">
        <f t="shared" si="4"/>
        <v>0</v>
      </c>
      <c r="K33" s="117">
        <v>0</v>
      </c>
      <c r="L33" s="118">
        <v>0</v>
      </c>
      <c r="M33" s="119">
        <f t="shared" si="5"/>
        <v>0</v>
      </c>
      <c r="N33" s="120">
        <f t="shared" si="6"/>
        <v>0</v>
      </c>
      <c r="O33" s="89"/>
    </row>
    <row r="34" spans="1:15" ht="21.75" thickBot="1" x14ac:dyDescent="0.4">
      <c r="A34" s="70" t="s">
        <v>321</v>
      </c>
      <c r="B34" s="71" t="s">
        <v>322</v>
      </c>
      <c r="C34" s="101">
        <v>0</v>
      </c>
      <c r="D34" s="102">
        <v>0</v>
      </c>
      <c r="E34" s="103">
        <f t="shared" si="2"/>
        <v>0</v>
      </c>
      <c r="F34" s="104">
        <f t="shared" si="3"/>
        <v>0</v>
      </c>
      <c r="G34" s="101">
        <v>0</v>
      </c>
      <c r="H34" s="102">
        <v>0</v>
      </c>
      <c r="I34" s="103">
        <f t="shared" si="7"/>
        <v>0</v>
      </c>
      <c r="J34" s="104">
        <f t="shared" si="4"/>
        <v>0</v>
      </c>
      <c r="K34" s="101">
        <v>0</v>
      </c>
      <c r="L34" s="102">
        <v>0</v>
      </c>
      <c r="M34" s="103">
        <f>IF(H34=0,0,IF(L34="N/A",0,IF(L34=0,0,(L34/K34)*100)))</f>
        <v>0</v>
      </c>
      <c r="N34" s="104">
        <f>IF(C34=0,0,IF(M34=0,1,IF(M34="N/A",1,IF(M34=0,1,IF(M34&gt;=$V$4,5,IF(M34&gt;=$U$4,4+((M34-$U$4)*$W$4),IF(M34&gt;=$T$4,3+((M34-$T$4)*$W$4),IF(M34&gt;=$S$4,2+((M34-$S$4)*$W$4),IF(M34&gt;=$R$4,1+((M34-$R$4)*$W$4),1)))))))))</f>
        <v>0</v>
      </c>
      <c r="O34" s="86"/>
    </row>
    <row r="35" spans="1:15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2"/>
        <v>0</v>
      </c>
      <c r="F35" s="108">
        <f t="shared" si="3"/>
        <v>0</v>
      </c>
      <c r="G35" s="105">
        <v>0</v>
      </c>
      <c r="H35" s="106">
        <v>0</v>
      </c>
      <c r="I35" s="107">
        <f t="shared" si="7"/>
        <v>0</v>
      </c>
      <c r="J35" s="108">
        <f t="shared" si="4"/>
        <v>0</v>
      </c>
      <c r="K35" s="105">
        <v>0</v>
      </c>
      <c r="L35" s="106">
        <v>0</v>
      </c>
      <c r="M35" s="107">
        <f t="shared" si="5"/>
        <v>0</v>
      </c>
      <c r="N35" s="108">
        <f t="shared" si="6"/>
        <v>0</v>
      </c>
      <c r="O35" s="87"/>
    </row>
    <row r="36" spans="1:15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2"/>
        <v>0</v>
      </c>
      <c r="F36" s="112">
        <f t="shared" si="3"/>
        <v>0</v>
      </c>
      <c r="G36" s="109">
        <v>0</v>
      </c>
      <c r="H36" s="110">
        <v>0</v>
      </c>
      <c r="I36" s="111">
        <f t="shared" si="7"/>
        <v>0</v>
      </c>
      <c r="J36" s="112">
        <f t="shared" si="4"/>
        <v>0</v>
      </c>
      <c r="K36" s="109">
        <v>0</v>
      </c>
      <c r="L36" s="110">
        <v>0</v>
      </c>
      <c r="M36" s="111">
        <f t="shared" si="5"/>
        <v>0</v>
      </c>
      <c r="N36" s="112">
        <f t="shared" si="6"/>
        <v>0</v>
      </c>
      <c r="O36" s="88"/>
    </row>
    <row r="37" spans="1:15" ht="21.75" thickBot="1" x14ac:dyDescent="0.4">
      <c r="A37" s="22" t="s">
        <v>325</v>
      </c>
      <c r="B37" s="23" t="s">
        <v>156</v>
      </c>
      <c r="C37" s="113">
        <v>60</v>
      </c>
      <c r="D37" s="114">
        <v>70</v>
      </c>
      <c r="E37" s="115">
        <f t="shared" si="2"/>
        <v>116.66666666666667</v>
      </c>
      <c r="F37" s="116">
        <f t="shared" si="3"/>
        <v>5</v>
      </c>
      <c r="G37" s="113">
        <v>70</v>
      </c>
      <c r="H37" s="114">
        <v>67</v>
      </c>
      <c r="I37" s="115">
        <f t="shared" si="7"/>
        <v>95.714285714285722</v>
      </c>
      <c r="J37" s="116">
        <f t="shared" si="4"/>
        <v>5</v>
      </c>
      <c r="K37" s="113">
        <v>67</v>
      </c>
      <c r="L37" s="114">
        <v>67</v>
      </c>
      <c r="M37" s="115">
        <f t="shared" si="5"/>
        <v>100</v>
      </c>
      <c r="N37" s="116">
        <f t="shared" si="6"/>
        <v>5</v>
      </c>
      <c r="O37" s="89"/>
    </row>
    <row r="38" spans="1:15" ht="21.75" thickBot="1" x14ac:dyDescent="0.4">
      <c r="A38" s="70" t="s">
        <v>326</v>
      </c>
      <c r="B38" s="71" t="s">
        <v>327</v>
      </c>
      <c r="C38" s="101">
        <v>0</v>
      </c>
      <c r="D38" s="102">
        <v>0</v>
      </c>
      <c r="E38" s="103">
        <f t="shared" si="2"/>
        <v>0</v>
      </c>
      <c r="F38" s="104">
        <f t="shared" si="3"/>
        <v>0</v>
      </c>
      <c r="G38" s="101">
        <v>0</v>
      </c>
      <c r="H38" s="102">
        <v>0</v>
      </c>
      <c r="I38" s="103">
        <f t="shared" si="7"/>
        <v>0</v>
      </c>
      <c r="J38" s="104">
        <f t="shared" si="4"/>
        <v>0</v>
      </c>
      <c r="K38" s="101">
        <v>0</v>
      </c>
      <c r="L38" s="102">
        <v>0</v>
      </c>
      <c r="M38" s="103">
        <f t="shared" si="5"/>
        <v>0</v>
      </c>
      <c r="N38" s="104">
        <f t="shared" si="6"/>
        <v>0</v>
      </c>
      <c r="O38" s="86"/>
    </row>
    <row r="39" spans="1:15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2"/>
        <v>0</v>
      </c>
      <c r="F39" s="108">
        <f t="shared" si="3"/>
        <v>0</v>
      </c>
      <c r="G39" s="105">
        <v>0</v>
      </c>
      <c r="H39" s="106">
        <v>0</v>
      </c>
      <c r="I39" s="107">
        <f t="shared" si="7"/>
        <v>0</v>
      </c>
      <c r="J39" s="108">
        <f t="shared" si="4"/>
        <v>0</v>
      </c>
      <c r="K39" s="105">
        <v>0</v>
      </c>
      <c r="L39" s="106">
        <v>0</v>
      </c>
      <c r="M39" s="107">
        <f t="shared" si="5"/>
        <v>0</v>
      </c>
      <c r="N39" s="108">
        <f t="shared" si="6"/>
        <v>0</v>
      </c>
      <c r="O39" s="87"/>
    </row>
    <row r="40" spans="1:15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2"/>
        <v>0</v>
      </c>
      <c r="F40" s="112">
        <f t="shared" si="3"/>
        <v>0</v>
      </c>
      <c r="G40" s="109">
        <v>0</v>
      </c>
      <c r="H40" s="110">
        <v>0</v>
      </c>
      <c r="I40" s="111">
        <f t="shared" si="7"/>
        <v>0</v>
      </c>
      <c r="J40" s="112">
        <f t="shared" si="4"/>
        <v>0</v>
      </c>
      <c r="K40" s="109">
        <v>0</v>
      </c>
      <c r="L40" s="110">
        <v>0</v>
      </c>
      <c r="M40" s="111">
        <f t="shared" si="5"/>
        <v>0</v>
      </c>
      <c r="N40" s="112">
        <f t="shared" si="6"/>
        <v>0</v>
      </c>
      <c r="O40" s="88"/>
    </row>
    <row r="41" spans="1:15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2"/>
        <v>0</v>
      </c>
      <c r="F41" s="112">
        <f t="shared" si="3"/>
        <v>0</v>
      </c>
      <c r="G41" s="109">
        <v>0</v>
      </c>
      <c r="H41" s="110">
        <v>0</v>
      </c>
      <c r="I41" s="111">
        <f t="shared" si="7"/>
        <v>0</v>
      </c>
      <c r="J41" s="112">
        <f t="shared" si="4"/>
        <v>0</v>
      </c>
      <c r="K41" s="109">
        <v>0</v>
      </c>
      <c r="L41" s="110">
        <v>0</v>
      </c>
      <c r="M41" s="111">
        <f t="shared" si="5"/>
        <v>0</v>
      </c>
      <c r="N41" s="112">
        <f t="shared" si="6"/>
        <v>0</v>
      </c>
      <c r="O41" s="88"/>
    </row>
    <row r="42" spans="1:15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2"/>
        <v>0</v>
      </c>
      <c r="F42" s="120">
        <f t="shared" si="3"/>
        <v>0</v>
      </c>
      <c r="G42" s="117">
        <v>0</v>
      </c>
      <c r="H42" s="118">
        <v>0</v>
      </c>
      <c r="I42" s="119">
        <f t="shared" si="7"/>
        <v>0</v>
      </c>
      <c r="J42" s="120">
        <f t="shared" si="4"/>
        <v>0</v>
      </c>
      <c r="K42" s="117">
        <v>0</v>
      </c>
      <c r="L42" s="118">
        <v>0</v>
      </c>
      <c r="M42" s="119">
        <f t="shared" si="5"/>
        <v>0</v>
      </c>
      <c r="N42" s="120">
        <f t="shared" si="6"/>
        <v>0</v>
      </c>
      <c r="O42" s="89"/>
    </row>
    <row r="43" spans="1:15" ht="21.75" thickBot="1" x14ac:dyDescent="0.4">
      <c r="A43" s="70" t="s">
        <v>332</v>
      </c>
      <c r="B43" s="71" t="s">
        <v>333</v>
      </c>
      <c r="C43" s="101">
        <v>0</v>
      </c>
      <c r="D43" s="102">
        <v>0</v>
      </c>
      <c r="E43" s="103">
        <f t="shared" si="2"/>
        <v>0</v>
      </c>
      <c r="F43" s="104">
        <f t="shared" si="3"/>
        <v>0</v>
      </c>
      <c r="G43" s="101">
        <v>0</v>
      </c>
      <c r="H43" s="102">
        <v>0</v>
      </c>
      <c r="I43" s="103">
        <f t="shared" si="7"/>
        <v>0</v>
      </c>
      <c r="J43" s="104">
        <f t="shared" si="4"/>
        <v>0</v>
      </c>
      <c r="K43" s="101">
        <v>0</v>
      </c>
      <c r="L43" s="102">
        <v>0</v>
      </c>
      <c r="M43" s="103">
        <f t="shared" si="5"/>
        <v>0</v>
      </c>
      <c r="N43" s="104">
        <f t="shared" si="6"/>
        <v>0</v>
      </c>
      <c r="O43" s="86"/>
    </row>
    <row r="44" spans="1:15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2"/>
        <v>0</v>
      </c>
      <c r="F44" s="108">
        <f t="shared" si="3"/>
        <v>0</v>
      </c>
      <c r="G44" s="105">
        <v>0</v>
      </c>
      <c r="H44" s="106">
        <v>0</v>
      </c>
      <c r="I44" s="107">
        <f t="shared" si="7"/>
        <v>0</v>
      </c>
      <c r="J44" s="108">
        <f t="shared" si="4"/>
        <v>0</v>
      </c>
      <c r="K44" s="105">
        <v>0</v>
      </c>
      <c r="L44" s="106">
        <v>0</v>
      </c>
      <c r="M44" s="107">
        <f t="shared" si="5"/>
        <v>0</v>
      </c>
      <c r="N44" s="108">
        <f t="shared" si="6"/>
        <v>0</v>
      </c>
      <c r="O44" s="87"/>
    </row>
    <row r="45" spans="1:15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2"/>
        <v>0</v>
      </c>
      <c r="F45" s="120">
        <f t="shared" si="3"/>
        <v>0</v>
      </c>
      <c r="G45" s="117">
        <v>0</v>
      </c>
      <c r="H45" s="118">
        <v>0</v>
      </c>
      <c r="I45" s="119">
        <f t="shared" si="7"/>
        <v>0</v>
      </c>
      <c r="J45" s="120">
        <f t="shared" si="4"/>
        <v>0</v>
      </c>
      <c r="K45" s="117">
        <v>0</v>
      </c>
      <c r="L45" s="118">
        <v>0</v>
      </c>
      <c r="M45" s="119">
        <f t="shared" si="5"/>
        <v>0</v>
      </c>
      <c r="N45" s="120">
        <f t="shared" si="6"/>
        <v>0</v>
      </c>
      <c r="O45" s="89"/>
    </row>
    <row r="46" spans="1:15" ht="21.75" thickBot="1" x14ac:dyDescent="0.4">
      <c r="A46" s="70" t="s">
        <v>336</v>
      </c>
      <c r="B46" s="71" t="s">
        <v>337</v>
      </c>
      <c r="C46" s="93">
        <v>0</v>
      </c>
      <c r="D46" s="94">
        <v>0</v>
      </c>
      <c r="E46" s="95">
        <f t="shared" si="2"/>
        <v>0</v>
      </c>
      <c r="F46" s="96">
        <f t="shared" si="3"/>
        <v>0</v>
      </c>
      <c r="G46" s="93">
        <v>0</v>
      </c>
      <c r="H46" s="94">
        <v>0</v>
      </c>
      <c r="I46" s="95">
        <f t="shared" si="7"/>
        <v>0</v>
      </c>
      <c r="J46" s="96">
        <f t="shared" si="4"/>
        <v>0</v>
      </c>
      <c r="K46" s="93">
        <v>0</v>
      </c>
      <c r="L46" s="94">
        <v>0</v>
      </c>
      <c r="M46" s="95">
        <f t="shared" si="5"/>
        <v>0</v>
      </c>
      <c r="N46" s="96">
        <f t="shared" si="6"/>
        <v>0</v>
      </c>
      <c r="O46" s="86"/>
    </row>
    <row r="47" spans="1:15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2"/>
        <v>0</v>
      </c>
      <c r="F47" s="108">
        <f t="shared" si="3"/>
        <v>0</v>
      </c>
      <c r="G47" s="105">
        <v>0</v>
      </c>
      <c r="H47" s="106">
        <v>0</v>
      </c>
      <c r="I47" s="107">
        <f t="shared" si="7"/>
        <v>0</v>
      </c>
      <c r="J47" s="108">
        <f t="shared" si="4"/>
        <v>0</v>
      </c>
      <c r="K47" s="105">
        <v>0</v>
      </c>
      <c r="L47" s="106">
        <v>0</v>
      </c>
      <c r="M47" s="107">
        <f t="shared" si="5"/>
        <v>0</v>
      </c>
      <c r="N47" s="108">
        <f t="shared" si="6"/>
        <v>0</v>
      </c>
      <c r="O47" s="87"/>
    </row>
    <row r="48" spans="1:15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2"/>
        <v>0</v>
      </c>
      <c r="F48" s="120">
        <f t="shared" si="3"/>
        <v>0</v>
      </c>
      <c r="G48" s="117">
        <v>0</v>
      </c>
      <c r="H48" s="118">
        <v>0</v>
      </c>
      <c r="I48" s="119">
        <f t="shared" si="7"/>
        <v>0</v>
      </c>
      <c r="J48" s="120">
        <f t="shared" si="4"/>
        <v>0</v>
      </c>
      <c r="K48" s="117">
        <v>0</v>
      </c>
      <c r="L48" s="118">
        <v>0</v>
      </c>
      <c r="M48" s="119">
        <f t="shared" si="5"/>
        <v>0</v>
      </c>
      <c r="N48" s="120">
        <f t="shared" si="6"/>
        <v>0</v>
      </c>
      <c r="O48" s="89"/>
    </row>
    <row r="49" spans="1:15" ht="21.75" thickBot="1" x14ac:dyDescent="0.4">
      <c r="A49" s="70" t="s">
        <v>340</v>
      </c>
      <c r="B49" s="71" t="s">
        <v>341</v>
      </c>
      <c r="C49" s="101">
        <v>0</v>
      </c>
      <c r="D49" s="102">
        <v>0</v>
      </c>
      <c r="E49" s="103">
        <f t="shared" si="2"/>
        <v>0</v>
      </c>
      <c r="F49" s="104">
        <f t="shared" si="3"/>
        <v>0</v>
      </c>
      <c r="G49" s="101">
        <v>0</v>
      </c>
      <c r="H49" s="102">
        <v>0</v>
      </c>
      <c r="I49" s="103">
        <f t="shared" si="7"/>
        <v>0</v>
      </c>
      <c r="J49" s="104">
        <f t="shared" si="4"/>
        <v>0</v>
      </c>
      <c r="K49" s="101">
        <v>0</v>
      </c>
      <c r="L49" s="102">
        <v>0</v>
      </c>
      <c r="M49" s="103">
        <f t="shared" si="5"/>
        <v>0</v>
      </c>
      <c r="N49" s="104">
        <f t="shared" si="6"/>
        <v>0</v>
      </c>
      <c r="O49" s="86"/>
    </row>
    <row r="50" spans="1:15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2"/>
        <v>0</v>
      </c>
      <c r="F50" s="132">
        <f t="shared" si="3"/>
        <v>0</v>
      </c>
      <c r="G50" s="129">
        <v>0</v>
      </c>
      <c r="H50" s="130">
        <v>0</v>
      </c>
      <c r="I50" s="131">
        <f t="shared" si="7"/>
        <v>0</v>
      </c>
      <c r="J50" s="132">
        <f t="shared" si="4"/>
        <v>0</v>
      </c>
      <c r="K50" s="129">
        <v>0</v>
      </c>
      <c r="L50" s="130">
        <v>0</v>
      </c>
      <c r="M50" s="131">
        <f t="shared" si="5"/>
        <v>0</v>
      </c>
      <c r="N50" s="132">
        <f t="shared" si="6"/>
        <v>0</v>
      </c>
      <c r="O50" s="91"/>
    </row>
    <row r="51" spans="1:15" ht="21.75" thickBot="1" x14ac:dyDescent="0.4">
      <c r="A51" s="70" t="s">
        <v>343</v>
      </c>
      <c r="B51" s="71" t="s">
        <v>344</v>
      </c>
      <c r="C51" s="101">
        <v>0</v>
      </c>
      <c r="D51" s="102">
        <v>0</v>
      </c>
      <c r="E51" s="103">
        <f t="shared" si="2"/>
        <v>0</v>
      </c>
      <c r="F51" s="104">
        <f t="shared" si="3"/>
        <v>0</v>
      </c>
      <c r="G51" s="101">
        <v>0</v>
      </c>
      <c r="H51" s="102">
        <v>0</v>
      </c>
      <c r="I51" s="103">
        <f t="shared" si="7"/>
        <v>0</v>
      </c>
      <c r="J51" s="104">
        <f t="shared" si="4"/>
        <v>0</v>
      </c>
      <c r="K51" s="101">
        <v>0</v>
      </c>
      <c r="L51" s="102">
        <v>0</v>
      </c>
      <c r="M51" s="103">
        <f t="shared" si="5"/>
        <v>0</v>
      </c>
      <c r="N51" s="104">
        <f t="shared" si="6"/>
        <v>0</v>
      </c>
      <c r="O51" s="86"/>
    </row>
    <row r="52" spans="1:15" ht="21.75" thickBot="1" x14ac:dyDescent="0.4">
      <c r="A52" s="70" t="s">
        <v>345</v>
      </c>
      <c r="B52" s="71" t="s">
        <v>346</v>
      </c>
      <c r="C52" s="101">
        <v>0</v>
      </c>
      <c r="D52" s="102">
        <v>0</v>
      </c>
      <c r="E52" s="103">
        <f t="shared" si="2"/>
        <v>0</v>
      </c>
      <c r="F52" s="104">
        <f t="shared" si="3"/>
        <v>0</v>
      </c>
      <c r="G52" s="101">
        <v>0</v>
      </c>
      <c r="H52" s="102">
        <v>0</v>
      </c>
      <c r="I52" s="103">
        <f t="shared" si="7"/>
        <v>0</v>
      </c>
      <c r="J52" s="104">
        <f t="shared" si="4"/>
        <v>0</v>
      </c>
      <c r="K52" s="101">
        <v>0</v>
      </c>
      <c r="L52" s="102">
        <v>0</v>
      </c>
      <c r="M52" s="103">
        <f t="shared" si="5"/>
        <v>0</v>
      </c>
      <c r="N52" s="104">
        <f t="shared" si="6"/>
        <v>0</v>
      </c>
      <c r="O52" s="86"/>
    </row>
    <row r="53" spans="1:15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2"/>
        <v>0</v>
      </c>
      <c r="F53" s="128">
        <f t="shared" si="3"/>
        <v>0</v>
      </c>
      <c r="G53" s="125">
        <v>0</v>
      </c>
      <c r="H53" s="126">
        <v>0</v>
      </c>
      <c r="I53" s="127">
        <f t="shared" si="7"/>
        <v>0</v>
      </c>
      <c r="J53" s="128">
        <f t="shared" si="4"/>
        <v>0</v>
      </c>
      <c r="K53" s="125">
        <v>0</v>
      </c>
      <c r="L53" s="126">
        <v>0</v>
      </c>
      <c r="M53" s="127">
        <f t="shared" si="5"/>
        <v>0</v>
      </c>
      <c r="N53" s="128">
        <f t="shared" si="6"/>
        <v>0</v>
      </c>
      <c r="O53" s="87"/>
    </row>
    <row r="54" spans="1:15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2"/>
        <v>0</v>
      </c>
      <c r="F54" s="120">
        <f t="shared" si="3"/>
        <v>0</v>
      </c>
      <c r="G54" s="117">
        <v>0</v>
      </c>
      <c r="H54" s="118">
        <v>0</v>
      </c>
      <c r="I54" s="119">
        <f t="shared" si="7"/>
        <v>0</v>
      </c>
      <c r="J54" s="120">
        <f t="shared" si="4"/>
        <v>0</v>
      </c>
      <c r="K54" s="117">
        <v>0</v>
      </c>
      <c r="L54" s="118">
        <v>0</v>
      </c>
      <c r="M54" s="119">
        <f t="shared" si="5"/>
        <v>0</v>
      </c>
      <c r="N54" s="120">
        <f t="shared" si="6"/>
        <v>0</v>
      </c>
      <c r="O54" s="89"/>
    </row>
    <row r="55" spans="1:15" ht="21.75" thickBot="1" x14ac:dyDescent="0.4">
      <c r="A55" s="70" t="s">
        <v>349</v>
      </c>
      <c r="B55" s="71" t="s">
        <v>350</v>
      </c>
      <c r="C55" s="101">
        <v>0</v>
      </c>
      <c r="D55" s="102">
        <v>0</v>
      </c>
      <c r="E55" s="103">
        <f t="shared" si="2"/>
        <v>0</v>
      </c>
      <c r="F55" s="104">
        <f t="shared" si="3"/>
        <v>0</v>
      </c>
      <c r="G55" s="101">
        <v>0</v>
      </c>
      <c r="H55" s="102">
        <v>0</v>
      </c>
      <c r="I55" s="103">
        <f t="shared" si="7"/>
        <v>0</v>
      </c>
      <c r="J55" s="104">
        <f t="shared" si="4"/>
        <v>0</v>
      </c>
      <c r="K55" s="101">
        <v>0</v>
      </c>
      <c r="L55" s="102">
        <v>0</v>
      </c>
      <c r="M55" s="103">
        <f t="shared" si="5"/>
        <v>0</v>
      </c>
      <c r="N55" s="104">
        <f t="shared" si="6"/>
        <v>0</v>
      </c>
      <c r="O55" s="86"/>
    </row>
    <row r="56" spans="1:15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2"/>
        <v>0</v>
      </c>
      <c r="F56" s="108">
        <f t="shared" si="3"/>
        <v>0</v>
      </c>
      <c r="G56" s="105">
        <v>0</v>
      </c>
      <c r="H56" s="106">
        <v>0</v>
      </c>
      <c r="I56" s="107">
        <f t="shared" si="7"/>
        <v>0</v>
      </c>
      <c r="J56" s="108">
        <f t="shared" si="4"/>
        <v>0</v>
      </c>
      <c r="K56" s="105">
        <v>0</v>
      </c>
      <c r="L56" s="106">
        <v>0</v>
      </c>
      <c r="M56" s="107">
        <f t="shared" si="5"/>
        <v>0</v>
      </c>
      <c r="N56" s="108">
        <f t="shared" si="6"/>
        <v>0</v>
      </c>
      <c r="O56" s="87"/>
    </row>
    <row r="57" spans="1:15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2"/>
        <v>0</v>
      </c>
      <c r="F57" s="112">
        <f t="shared" si="3"/>
        <v>0</v>
      </c>
      <c r="G57" s="109">
        <v>0</v>
      </c>
      <c r="H57" s="110">
        <v>0</v>
      </c>
      <c r="I57" s="111">
        <f t="shared" si="7"/>
        <v>0</v>
      </c>
      <c r="J57" s="112">
        <f t="shared" si="4"/>
        <v>0</v>
      </c>
      <c r="K57" s="109">
        <v>0</v>
      </c>
      <c r="L57" s="110">
        <v>0</v>
      </c>
      <c r="M57" s="111">
        <f t="shared" si="5"/>
        <v>0</v>
      </c>
      <c r="N57" s="112">
        <f t="shared" si="6"/>
        <v>0</v>
      </c>
      <c r="O57" s="88"/>
    </row>
    <row r="58" spans="1:15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2"/>
        <v>0</v>
      </c>
      <c r="F58" s="120">
        <f t="shared" si="3"/>
        <v>0</v>
      </c>
      <c r="G58" s="117">
        <v>0</v>
      </c>
      <c r="H58" s="118">
        <v>0</v>
      </c>
      <c r="I58" s="119">
        <f t="shared" si="7"/>
        <v>0</v>
      </c>
      <c r="J58" s="120">
        <f t="shared" si="4"/>
        <v>0</v>
      </c>
      <c r="K58" s="117">
        <v>0</v>
      </c>
      <c r="L58" s="118">
        <v>0</v>
      </c>
      <c r="M58" s="119">
        <f t="shared" si="5"/>
        <v>0</v>
      </c>
      <c r="N58" s="120">
        <f t="shared" si="6"/>
        <v>0</v>
      </c>
      <c r="O58" s="89"/>
    </row>
    <row r="59" spans="1:15" ht="21.75" thickBot="1" x14ac:dyDescent="0.4">
      <c r="A59" s="70" t="s">
        <v>354</v>
      </c>
      <c r="B59" s="71" t="s">
        <v>355</v>
      </c>
      <c r="C59" s="93">
        <v>0</v>
      </c>
      <c r="D59" s="94">
        <v>0</v>
      </c>
      <c r="E59" s="95">
        <f t="shared" si="2"/>
        <v>0</v>
      </c>
      <c r="F59" s="96">
        <f t="shared" si="3"/>
        <v>0</v>
      </c>
      <c r="G59" s="93">
        <v>0</v>
      </c>
      <c r="H59" s="94">
        <v>0</v>
      </c>
      <c r="I59" s="95">
        <f t="shared" si="7"/>
        <v>0</v>
      </c>
      <c r="J59" s="96">
        <f t="shared" si="4"/>
        <v>0</v>
      </c>
      <c r="K59" s="93">
        <v>0</v>
      </c>
      <c r="L59" s="94">
        <v>0</v>
      </c>
      <c r="M59" s="95">
        <f t="shared" si="5"/>
        <v>0</v>
      </c>
      <c r="N59" s="96">
        <f t="shared" si="6"/>
        <v>0</v>
      </c>
      <c r="O59" s="86"/>
    </row>
    <row r="60" spans="1:15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2"/>
        <v>0</v>
      </c>
      <c r="F60" s="108">
        <f t="shared" si="3"/>
        <v>0</v>
      </c>
      <c r="G60" s="105">
        <v>0</v>
      </c>
      <c r="H60" s="106">
        <v>0</v>
      </c>
      <c r="I60" s="107">
        <f t="shared" si="7"/>
        <v>0</v>
      </c>
      <c r="J60" s="108">
        <f t="shared" si="4"/>
        <v>0</v>
      </c>
      <c r="K60" s="105">
        <v>0</v>
      </c>
      <c r="L60" s="106">
        <v>0</v>
      </c>
      <c r="M60" s="107">
        <f t="shared" si="5"/>
        <v>0</v>
      </c>
      <c r="N60" s="108">
        <f t="shared" si="6"/>
        <v>0</v>
      </c>
      <c r="O60" s="87"/>
    </row>
    <row r="61" spans="1:15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2"/>
        <v>0</v>
      </c>
      <c r="F61" s="120">
        <f t="shared" si="3"/>
        <v>0</v>
      </c>
      <c r="G61" s="117">
        <v>0</v>
      </c>
      <c r="H61" s="118">
        <v>0</v>
      </c>
      <c r="I61" s="119">
        <f t="shared" si="7"/>
        <v>0</v>
      </c>
      <c r="J61" s="120">
        <f t="shared" si="4"/>
        <v>0</v>
      </c>
      <c r="K61" s="117">
        <v>0</v>
      </c>
      <c r="L61" s="118">
        <v>0</v>
      </c>
      <c r="M61" s="119">
        <f t="shared" si="5"/>
        <v>0</v>
      </c>
      <c r="N61" s="120">
        <f t="shared" si="6"/>
        <v>0</v>
      </c>
      <c r="O61" s="89"/>
    </row>
    <row r="62" spans="1:15" ht="21.75" thickBot="1" x14ac:dyDescent="0.4">
      <c r="A62" s="70" t="s">
        <v>358</v>
      </c>
      <c r="B62" s="71" t="s">
        <v>359</v>
      </c>
      <c r="C62" s="101">
        <v>0</v>
      </c>
      <c r="D62" s="102">
        <v>0</v>
      </c>
      <c r="E62" s="103">
        <f t="shared" si="2"/>
        <v>0</v>
      </c>
      <c r="F62" s="104">
        <f t="shared" si="3"/>
        <v>0</v>
      </c>
      <c r="G62" s="101">
        <v>0</v>
      </c>
      <c r="H62" s="102">
        <v>0</v>
      </c>
      <c r="I62" s="103">
        <f t="shared" si="7"/>
        <v>0</v>
      </c>
      <c r="J62" s="104">
        <f t="shared" si="4"/>
        <v>0</v>
      </c>
      <c r="K62" s="101">
        <v>0</v>
      </c>
      <c r="L62" s="102">
        <v>0</v>
      </c>
      <c r="M62" s="103">
        <f t="shared" si="5"/>
        <v>0</v>
      </c>
      <c r="N62" s="104">
        <f t="shared" si="6"/>
        <v>0</v>
      </c>
      <c r="O62" s="86"/>
    </row>
    <row r="63" spans="1:15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2"/>
        <v>0</v>
      </c>
      <c r="F63" s="108">
        <f t="shared" si="3"/>
        <v>0</v>
      </c>
      <c r="G63" s="105">
        <v>0</v>
      </c>
      <c r="H63" s="106">
        <v>0</v>
      </c>
      <c r="I63" s="107">
        <f t="shared" si="7"/>
        <v>0</v>
      </c>
      <c r="J63" s="108">
        <f t="shared" si="4"/>
        <v>0</v>
      </c>
      <c r="K63" s="105">
        <v>0</v>
      </c>
      <c r="L63" s="106">
        <v>0</v>
      </c>
      <c r="M63" s="107">
        <f t="shared" si="5"/>
        <v>0</v>
      </c>
      <c r="N63" s="108">
        <f t="shared" si="6"/>
        <v>0</v>
      </c>
      <c r="O63" s="87"/>
    </row>
    <row r="64" spans="1:15" ht="21.75" thickBot="1" x14ac:dyDescent="0.4">
      <c r="A64" s="22" t="s">
        <v>361</v>
      </c>
      <c r="B64" s="23" t="s">
        <v>86</v>
      </c>
      <c r="C64" s="117">
        <v>80</v>
      </c>
      <c r="D64" s="118">
        <v>85</v>
      </c>
      <c r="E64" s="119">
        <f t="shared" si="2"/>
        <v>106.25</v>
      </c>
      <c r="F64" s="120">
        <f t="shared" si="3"/>
        <v>5</v>
      </c>
      <c r="G64" s="117">
        <v>85</v>
      </c>
      <c r="H64" s="118">
        <v>85</v>
      </c>
      <c r="I64" s="119">
        <f t="shared" si="7"/>
        <v>100</v>
      </c>
      <c r="J64" s="120">
        <f t="shared" si="4"/>
        <v>5</v>
      </c>
      <c r="K64" s="117">
        <v>85</v>
      </c>
      <c r="L64" s="118">
        <v>85</v>
      </c>
      <c r="M64" s="119">
        <f t="shared" si="5"/>
        <v>100</v>
      </c>
      <c r="N64" s="120">
        <f t="shared" si="6"/>
        <v>5</v>
      </c>
      <c r="O64" s="89"/>
    </row>
    <row r="65" spans="1:15" ht="21.75" thickBot="1" x14ac:dyDescent="0.4">
      <c r="A65" s="70" t="s">
        <v>362</v>
      </c>
      <c r="B65" s="71" t="s">
        <v>363</v>
      </c>
      <c r="C65" s="93">
        <v>0</v>
      </c>
      <c r="D65" s="94">
        <v>0</v>
      </c>
      <c r="E65" s="95">
        <f t="shared" si="2"/>
        <v>0</v>
      </c>
      <c r="F65" s="96">
        <f t="shared" si="3"/>
        <v>0</v>
      </c>
      <c r="G65" s="93">
        <v>0</v>
      </c>
      <c r="H65" s="94">
        <v>0</v>
      </c>
      <c r="I65" s="95">
        <f t="shared" si="7"/>
        <v>0</v>
      </c>
      <c r="J65" s="96">
        <f t="shared" si="4"/>
        <v>0</v>
      </c>
      <c r="K65" s="93">
        <v>0</v>
      </c>
      <c r="L65" s="94">
        <v>0</v>
      </c>
      <c r="M65" s="95">
        <f t="shared" si="5"/>
        <v>0</v>
      </c>
      <c r="N65" s="96">
        <f t="shared" si="6"/>
        <v>0</v>
      </c>
      <c r="O65" s="86"/>
    </row>
    <row r="66" spans="1:15" x14ac:dyDescent="0.35">
      <c r="A66" s="25" t="s">
        <v>364</v>
      </c>
      <c r="B66" s="24" t="s">
        <v>126</v>
      </c>
      <c r="C66" s="105">
        <v>100</v>
      </c>
      <c r="D66" s="106">
        <v>100</v>
      </c>
      <c r="E66" s="107">
        <f t="shared" si="2"/>
        <v>100</v>
      </c>
      <c r="F66" s="108">
        <f t="shared" si="3"/>
        <v>5</v>
      </c>
      <c r="G66" s="105">
        <v>100</v>
      </c>
      <c r="H66" s="106">
        <v>99</v>
      </c>
      <c r="I66" s="107">
        <f t="shared" si="7"/>
        <v>99</v>
      </c>
      <c r="J66" s="108">
        <f t="shared" si="4"/>
        <v>5</v>
      </c>
      <c r="K66" s="105">
        <v>99</v>
      </c>
      <c r="L66" s="106">
        <v>99</v>
      </c>
      <c r="M66" s="107">
        <f t="shared" si="5"/>
        <v>100</v>
      </c>
      <c r="N66" s="108">
        <f t="shared" si="6"/>
        <v>5</v>
      </c>
      <c r="O66" s="87"/>
    </row>
    <row r="67" spans="1:15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2"/>
        <v>0</v>
      </c>
      <c r="F67" s="112">
        <f t="shared" si="3"/>
        <v>0</v>
      </c>
      <c r="G67" s="109">
        <v>0</v>
      </c>
      <c r="H67" s="110">
        <v>0</v>
      </c>
      <c r="I67" s="111">
        <f t="shared" si="7"/>
        <v>0</v>
      </c>
      <c r="J67" s="112">
        <f t="shared" si="4"/>
        <v>0</v>
      </c>
      <c r="K67" s="109">
        <v>0</v>
      </c>
      <c r="L67" s="110">
        <v>0</v>
      </c>
      <c r="M67" s="111">
        <f t="shared" si="5"/>
        <v>0</v>
      </c>
      <c r="N67" s="112">
        <f t="shared" si="6"/>
        <v>0</v>
      </c>
      <c r="O67" s="88"/>
    </row>
    <row r="68" spans="1:15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2"/>
        <v>0</v>
      </c>
      <c r="F68" s="112">
        <f t="shared" si="3"/>
        <v>0</v>
      </c>
      <c r="G68" s="109">
        <v>0</v>
      </c>
      <c r="H68" s="110">
        <v>0</v>
      </c>
      <c r="I68" s="111">
        <f t="shared" si="7"/>
        <v>0</v>
      </c>
      <c r="J68" s="112">
        <f t="shared" si="4"/>
        <v>0</v>
      </c>
      <c r="K68" s="109">
        <v>0</v>
      </c>
      <c r="L68" s="110">
        <v>0</v>
      </c>
      <c r="M68" s="111">
        <f t="shared" si="5"/>
        <v>0</v>
      </c>
      <c r="N68" s="112">
        <f t="shared" si="6"/>
        <v>0</v>
      </c>
      <c r="O68" s="88"/>
    </row>
    <row r="69" spans="1:15" ht="21.75" thickBot="1" x14ac:dyDescent="0.4">
      <c r="A69" s="22" t="s">
        <v>367</v>
      </c>
      <c r="B69" s="23" t="s">
        <v>138</v>
      </c>
      <c r="C69" s="117">
        <v>0</v>
      </c>
      <c r="D69" s="118">
        <v>0</v>
      </c>
      <c r="E69" s="119">
        <f t="shared" si="2"/>
        <v>0</v>
      </c>
      <c r="F69" s="120">
        <f t="shared" si="3"/>
        <v>0</v>
      </c>
      <c r="G69" s="117">
        <v>0</v>
      </c>
      <c r="H69" s="118">
        <v>0</v>
      </c>
      <c r="I69" s="119">
        <f t="shared" si="7"/>
        <v>0</v>
      </c>
      <c r="J69" s="120">
        <f t="shared" si="4"/>
        <v>0</v>
      </c>
      <c r="K69" s="117">
        <v>0</v>
      </c>
      <c r="L69" s="118">
        <v>0</v>
      </c>
      <c r="M69" s="119">
        <f t="shared" si="5"/>
        <v>0</v>
      </c>
      <c r="N69" s="120">
        <f t="shared" si="6"/>
        <v>0</v>
      </c>
      <c r="O69" s="89"/>
    </row>
    <row r="70" spans="1:15" ht="21.75" thickBot="1" x14ac:dyDescent="0.4">
      <c r="A70" s="70" t="s">
        <v>368</v>
      </c>
      <c r="B70" s="71" t="s">
        <v>369</v>
      </c>
      <c r="C70" s="101">
        <v>0</v>
      </c>
      <c r="D70" s="102">
        <v>0</v>
      </c>
      <c r="E70" s="103">
        <f t="shared" si="2"/>
        <v>0</v>
      </c>
      <c r="F70" s="104">
        <f t="shared" si="3"/>
        <v>0</v>
      </c>
      <c r="G70" s="101">
        <v>0</v>
      </c>
      <c r="H70" s="102">
        <v>0</v>
      </c>
      <c r="I70" s="103">
        <f t="shared" si="7"/>
        <v>0</v>
      </c>
      <c r="J70" s="104">
        <f t="shared" si="4"/>
        <v>0</v>
      </c>
      <c r="K70" s="101">
        <v>0</v>
      </c>
      <c r="L70" s="102">
        <v>0</v>
      </c>
      <c r="M70" s="103">
        <f t="shared" si="5"/>
        <v>0</v>
      </c>
      <c r="N70" s="104">
        <f t="shared" si="6"/>
        <v>0</v>
      </c>
      <c r="O70" s="86"/>
    </row>
    <row r="71" spans="1:15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2"/>
        <v>0</v>
      </c>
      <c r="F71" s="100">
        <f t="shared" ref="F71:F86" si="8">IF(C71=0,0,IF(E71=0,1,IF(E71&gt;=$V$2,5,IF(E71&gt;=$U$2,4+((E71-$U$2)*$W$2),IF(E71&gt;=$T$2,3+((E71-$T$2)*$W$2),IF(E71&gt;=$S$2,2+((E71-$S$2)*$W$2),IF(E71&gt;=$R$2,1+((E71-$R$2)*$W$2),1)))))))</f>
        <v>0</v>
      </c>
      <c r="G71" s="97">
        <v>0</v>
      </c>
      <c r="H71" s="98">
        <v>0</v>
      </c>
      <c r="I71" s="99">
        <f t="shared" si="7"/>
        <v>0</v>
      </c>
      <c r="J71" s="100">
        <f t="shared" ref="J71:J86" si="9">IF(C71=0,0,IF(H71=0,1,IF(H71="N/A",1,IF(I71=0,1,IF(I71&gt;=$V$3,5,IF(I71&gt;=$U$3,4+((I71-$U$3)*$W$3),IF(I71&gt;=$T$3,3+((I71-$T$3)*$W$3),IF(I71&gt;=$S$3,2+((I71-$S$3)*$W$3),IF(I71&gt;=$R$3,1+((I71-$R$3)*$W$3),1)))))))))</f>
        <v>0</v>
      </c>
      <c r="K71" s="97">
        <v>0</v>
      </c>
      <c r="L71" s="98">
        <v>0</v>
      </c>
      <c r="M71" s="99">
        <f t="shared" si="5"/>
        <v>0</v>
      </c>
      <c r="N71" s="100">
        <f t="shared" si="6"/>
        <v>0</v>
      </c>
      <c r="O71" s="91"/>
    </row>
    <row r="72" spans="1:15" ht="21.75" thickBot="1" x14ac:dyDescent="0.4">
      <c r="A72" s="70" t="s">
        <v>371</v>
      </c>
      <c r="B72" s="71" t="s">
        <v>372</v>
      </c>
      <c r="C72" s="101">
        <v>140</v>
      </c>
      <c r="D72" s="102">
        <v>148</v>
      </c>
      <c r="E72" s="103">
        <f t="shared" ref="E72:E86" si="10">IF(C72=0,0,IF(D72="N/A",0,IF(D72=0,0,(D72/C72)*100)))</f>
        <v>105.71428571428572</v>
      </c>
      <c r="F72" s="104">
        <f t="shared" si="8"/>
        <v>5</v>
      </c>
      <c r="G72" s="101">
        <v>148</v>
      </c>
      <c r="H72" s="102">
        <v>144</v>
      </c>
      <c r="I72" s="103">
        <f t="shared" si="7"/>
        <v>97.297297297297305</v>
      </c>
      <c r="J72" s="104">
        <f t="shared" si="9"/>
        <v>5</v>
      </c>
      <c r="K72" s="101">
        <v>144</v>
      </c>
      <c r="L72" s="102">
        <v>144</v>
      </c>
      <c r="M72" s="103">
        <f t="shared" ref="M72:M86" si="11">IF(H72=0,0,IF(L72="N/A",0,IF(L72=0,0,(L72/K72)*100)))</f>
        <v>100</v>
      </c>
      <c r="N72" s="104">
        <f t="shared" ref="N72:N86" si="12">IF(C72=0,0,IF(M72=0,1,IF(M72="N/A",1,IF(M72=0,1,IF(M72&gt;=$V$4,5,IF(M72&gt;=$U$4,4+((M72-$U$4)*$W$4),IF(M72&gt;=$T$4,3+((M72-$T$4)*$W$4),IF(M72&gt;=$S$4,2+((M72-$S$4)*$W$4),IF(M72&gt;=$R$4,1+((M72-$R$4)*$W$4),1)))))))))</f>
        <v>5</v>
      </c>
      <c r="O72" s="86"/>
    </row>
    <row r="73" spans="1:15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10"/>
        <v>0</v>
      </c>
      <c r="F73" s="128">
        <f t="shared" si="8"/>
        <v>0</v>
      </c>
      <c r="G73" s="125">
        <v>0</v>
      </c>
      <c r="H73" s="126">
        <v>0</v>
      </c>
      <c r="I73" s="127">
        <f t="shared" si="7"/>
        <v>0</v>
      </c>
      <c r="J73" s="128">
        <f t="shared" si="9"/>
        <v>0</v>
      </c>
      <c r="K73" s="125">
        <v>0</v>
      </c>
      <c r="L73" s="126">
        <v>0</v>
      </c>
      <c r="M73" s="127">
        <f t="shared" si="11"/>
        <v>0</v>
      </c>
      <c r="N73" s="128">
        <f t="shared" si="12"/>
        <v>0</v>
      </c>
      <c r="O73" s="87"/>
    </row>
    <row r="74" spans="1:15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10"/>
        <v>0</v>
      </c>
      <c r="F74" s="120">
        <f t="shared" si="8"/>
        <v>0</v>
      </c>
      <c r="G74" s="117">
        <v>0</v>
      </c>
      <c r="H74" s="118">
        <v>0</v>
      </c>
      <c r="I74" s="119">
        <f t="shared" si="7"/>
        <v>0</v>
      </c>
      <c r="J74" s="120">
        <f t="shared" si="9"/>
        <v>0</v>
      </c>
      <c r="K74" s="117">
        <v>0</v>
      </c>
      <c r="L74" s="118">
        <v>0</v>
      </c>
      <c r="M74" s="119">
        <f t="shared" si="11"/>
        <v>0</v>
      </c>
      <c r="N74" s="120">
        <f t="shared" si="12"/>
        <v>0</v>
      </c>
      <c r="O74" s="89"/>
    </row>
    <row r="75" spans="1:15" ht="21.75" thickBot="1" x14ac:dyDescent="0.4">
      <c r="A75" s="70" t="s">
        <v>375</v>
      </c>
      <c r="B75" s="71" t="s">
        <v>376</v>
      </c>
      <c r="C75" s="101">
        <v>0</v>
      </c>
      <c r="D75" s="102">
        <v>0</v>
      </c>
      <c r="E75" s="103">
        <f t="shared" si="10"/>
        <v>0</v>
      </c>
      <c r="F75" s="104">
        <f t="shared" si="8"/>
        <v>0</v>
      </c>
      <c r="G75" s="101">
        <v>0</v>
      </c>
      <c r="H75" s="102">
        <v>0</v>
      </c>
      <c r="I75" s="103">
        <f t="shared" si="7"/>
        <v>0</v>
      </c>
      <c r="J75" s="104">
        <f t="shared" si="9"/>
        <v>0</v>
      </c>
      <c r="K75" s="101">
        <v>0</v>
      </c>
      <c r="L75" s="102">
        <v>0</v>
      </c>
      <c r="M75" s="103">
        <f t="shared" si="11"/>
        <v>0</v>
      </c>
      <c r="N75" s="104">
        <f t="shared" si="12"/>
        <v>0</v>
      </c>
      <c r="O75" s="86"/>
    </row>
    <row r="76" spans="1:15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10"/>
        <v>0</v>
      </c>
      <c r="F76" s="108">
        <f t="shared" si="8"/>
        <v>0</v>
      </c>
      <c r="G76" s="105">
        <v>0</v>
      </c>
      <c r="H76" s="106">
        <v>0</v>
      </c>
      <c r="I76" s="107">
        <f t="shared" si="7"/>
        <v>0</v>
      </c>
      <c r="J76" s="108">
        <f t="shared" si="9"/>
        <v>0</v>
      </c>
      <c r="K76" s="105">
        <v>0</v>
      </c>
      <c r="L76" s="106">
        <v>0</v>
      </c>
      <c r="M76" s="107">
        <f t="shared" si="11"/>
        <v>0</v>
      </c>
      <c r="N76" s="108">
        <f t="shared" si="12"/>
        <v>0</v>
      </c>
      <c r="O76" s="87"/>
    </row>
    <row r="77" spans="1:15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10"/>
        <v>0</v>
      </c>
      <c r="F77" s="120">
        <f t="shared" si="8"/>
        <v>0</v>
      </c>
      <c r="G77" s="117">
        <v>0</v>
      </c>
      <c r="H77" s="118">
        <v>0</v>
      </c>
      <c r="I77" s="119">
        <f t="shared" si="7"/>
        <v>0</v>
      </c>
      <c r="J77" s="120">
        <f t="shared" si="9"/>
        <v>0</v>
      </c>
      <c r="K77" s="117">
        <v>0</v>
      </c>
      <c r="L77" s="118">
        <v>0</v>
      </c>
      <c r="M77" s="119">
        <f t="shared" si="11"/>
        <v>0</v>
      </c>
      <c r="N77" s="120">
        <f t="shared" si="12"/>
        <v>0</v>
      </c>
      <c r="O77" s="89"/>
    </row>
    <row r="78" spans="1:15" ht="21.75" thickBot="1" x14ac:dyDescent="0.4">
      <c r="A78" s="70" t="s">
        <v>379</v>
      </c>
      <c r="B78" s="71" t="s">
        <v>380</v>
      </c>
      <c r="C78" s="101">
        <v>0</v>
      </c>
      <c r="D78" s="102">
        <v>0</v>
      </c>
      <c r="E78" s="103">
        <f t="shared" si="10"/>
        <v>0</v>
      </c>
      <c r="F78" s="104">
        <f t="shared" si="8"/>
        <v>0</v>
      </c>
      <c r="G78" s="101">
        <v>0</v>
      </c>
      <c r="H78" s="102">
        <v>0</v>
      </c>
      <c r="I78" s="103">
        <f t="shared" si="7"/>
        <v>0</v>
      </c>
      <c r="J78" s="104">
        <f t="shared" si="9"/>
        <v>0</v>
      </c>
      <c r="K78" s="101">
        <v>0</v>
      </c>
      <c r="L78" s="102">
        <v>0</v>
      </c>
      <c r="M78" s="103">
        <f t="shared" si="11"/>
        <v>0</v>
      </c>
      <c r="N78" s="104">
        <f t="shared" si="12"/>
        <v>0</v>
      </c>
      <c r="O78" s="86"/>
    </row>
    <row r="79" spans="1:15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10"/>
        <v>0</v>
      </c>
      <c r="F79" s="108">
        <f t="shared" si="8"/>
        <v>0</v>
      </c>
      <c r="G79" s="105">
        <v>0</v>
      </c>
      <c r="H79" s="106">
        <v>0</v>
      </c>
      <c r="I79" s="107">
        <f t="shared" si="7"/>
        <v>0</v>
      </c>
      <c r="J79" s="108">
        <f t="shared" si="9"/>
        <v>0</v>
      </c>
      <c r="K79" s="105">
        <v>0</v>
      </c>
      <c r="L79" s="106">
        <v>0</v>
      </c>
      <c r="M79" s="107">
        <f t="shared" si="11"/>
        <v>0</v>
      </c>
      <c r="N79" s="108">
        <f t="shared" si="12"/>
        <v>0</v>
      </c>
      <c r="O79" s="87"/>
    </row>
    <row r="80" spans="1:15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10"/>
        <v>0</v>
      </c>
      <c r="F80" s="116">
        <f t="shared" si="8"/>
        <v>0</v>
      </c>
      <c r="G80" s="113">
        <v>0</v>
      </c>
      <c r="H80" s="114">
        <v>0</v>
      </c>
      <c r="I80" s="115">
        <f t="shared" si="7"/>
        <v>0</v>
      </c>
      <c r="J80" s="116">
        <f t="shared" si="9"/>
        <v>0</v>
      </c>
      <c r="K80" s="113">
        <v>0</v>
      </c>
      <c r="L80" s="114">
        <v>0</v>
      </c>
      <c r="M80" s="115">
        <f t="shared" si="11"/>
        <v>0</v>
      </c>
      <c r="N80" s="116">
        <f t="shared" si="12"/>
        <v>0</v>
      </c>
      <c r="O80" s="89"/>
    </row>
    <row r="81" spans="1:15" ht="21.75" thickBot="1" x14ac:dyDescent="0.4">
      <c r="A81" s="70" t="s">
        <v>383</v>
      </c>
      <c r="B81" s="71" t="s">
        <v>384</v>
      </c>
      <c r="C81" s="101">
        <v>0</v>
      </c>
      <c r="D81" s="102">
        <v>0</v>
      </c>
      <c r="E81" s="103">
        <f t="shared" si="10"/>
        <v>0</v>
      </c>
      <c r="F81" s="104">
        <f t="shared" si="8"/>
        <v>0</v>
      </c>
      <c r="G81" s="101">
        <v>0</v>
      </c>
      <c r="H81" s="102">
        <v>0</v>
      </c>
      <c r="I81" s="103">
        <f t="shared" si="7"/>
        <v>0</v>
      </c>
      <c r="J81" s="104">
        <f t="shared" si="9"/>
        <v>0</v>
      </c>
      <c r="K81" s="101">
        <v>0</v>
      </c>
      <c r="L81" s="102">
        <v>0</v>
      </c>
      <c r="M81" s="103">
        <f t="shared" si="11"/>
        <v>0</v>
      </c>
      <c r="N81" s="104">
        <f t="shared" si="12"/>
        <v>0</v>
      </c>
      <c r="O81" s="86"/>
    </row>
    <row r="82" spans="1:15" ht="21.75" thickBot="1" x14ac:dyDescent="0.4">
      <c r="A82" s="70" t="s">
        <v>385</v>
      </c>
      <c r="B82" s="71" t="s">
        <v>386</v>
      </c>
      <c r="C82" s="101">
        <v>0</v>
      </c>
      <c r="D82" s="102">
        <v>0</v>
      </c>
      <c r="E82" s="103">
        <f t="shared" si="10"/>
        <v>0</v>
      </c>
      <c r="F82" s="104">
        <f t="shared" si="8"/>
        <v>0</v>
      </c>
      <c r="G82" s="101">
        <v>0</v>
      </c>
      <c r="H82" s="102">
        <v>0</v>
      </c>
      <c r="I82" s="103">
        <f t="shared" si="7"/>
        <v>0</v>
      </c>
      <c r="J82" s="104">
        <f t="shared" si="9"/>
        <v>0</v>
      </c>
      <c r="K82" s="101">
        <v>0</v>
      </c>
      <c r="L82" s="102">
        <v>0</v>
      </c>
      <c r="M82" s="103">
        <f t="shared" si="11"/>
        <v>0</v>
      </c>
      <c r="N82" s="104">
        <f t="shared" si="12"/>
        <v>0</v>
      </c>
      <c r="O82" s="86"/>
    </row>
    <row r="83" spans="1:15" ht="21.75" thickBot="1" x14ac:dyDescent="0.4">
      <c r="A83" s="70" t="s">
        <v>387</v>
      </c>
      <c r="B83" s="71" t="s">
        <v>388</v>
      </c>
      <c r="C83" s="101">
        <v>0</v>
      </c>
      <c r="D83" s="102">
        <v>0</v>
      </c>
      <c r="E83" s="103">
        <f t="shared" si="10"/>
        <v>0</v>
      </c>
      <c r="F83" s="104">
        <f t="shared" si="8"/>
        <v>0</v>
      </c>
      <c r="G83" s="101">
        <v>0</v>
      </c>
      <c r="H83" s="102">
        <v>0</v>
      </c>
      <c r="I83" s="103">
        <f t="shared" si="7"/>
        <v>0</v>
      </c>
      <c r="J83" s="104">
        <f t="shared" si="9"/>
        <v>0</v>
      </c>
      <c r="K83" s="101">
        <v>0</v>
      </c>
      <c r="L83" s="102">
        <v>0</v>
      </c>
      <c r="M83" s="103">
        <f t="shared" si="11"/>
        <v>0</v>
      </c>
      <c r="N83" s="104">
        <f t="shared" si="12"/>
        <v>0</v>
      </c>
      <c r="O83" s="86"/>
    </row>
    <row r="84" spans="1:15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10"/>
        <v>0</v>
      </c>
      <c r="F84" s="108">
        <f t="shared" si="8"/>
        <v>0</v>
      </c>
      <c r="G84" s="105">
        <v>0</v>
      </c>
      <c r="H84" s="106">
        <v>0</v>
      </c>
      <c r="I84" s="107">
        <f t="shared" si="7"/>
        <v>0</v>
      </c>
      <c r="J84" s="108">
        <f t="shared" si="9"/>
        <v>0</v>
      </c>
      <c r="K84" s="105">
        <v>0</v>
      </c>
      <c r="L84" s="106">
        <v>0</v>
      </c>
      <c r="M84" s="107">
        <f t="shared" si="11"/>
        <v>0</v>
      </c>
      <c r="N84" s="108">
        <f t="shared" si="12"/>
        <v>0</v>
      </c>
      <c r="O84" s="87"/>
    </row>
    <row r="85" spans="1:15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10"/>
        <v>0</v>
      </c>
      <c r="F85" s="112">
        <f t="shared" si="8"/>
        <v>0</v>
      </c>
      <c r="G85" s="109">
        <v>0</v>
      </c>
      <c r="H85" s="110">
        <v>0</v>
      </c>
      <c r="I85" s="111">
        <f t="shared" si="7"/>
        <v>0</v>
      </c>
      <c r="J85" s="112">
        <f t="shared" si="9"/>
        <v>0</v>
      </c>
      <c r="K85" s="109">
        <v>0</v>
      </c>
      <c r="L85" s="110">
        <v>0</v>
      </c>
      <c r="M85" s="111">
        <f t="shared" si="11"/>
        <v>0</v>
      </c>
      <c r="N85" s="112">
        <f t="shared" si="12"/>
        <v>0</v>
      </c>
      <c r="O85" s="88"/>
    </row>
    <row r="86" spans="1:15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10"/>
        <v>0</v>
      </c>
      <c r="F86" s="136">
        <f t="shared" si="8"/>
        <v>0</v>
      </c>
      <c r="G86" s="133">
        <v>0</v>
      </c>
      <c r="H86" s="134">
        <v>0</v>
      </c>
      <c r="I86" s="135">
        <f t="shared" si="7"/>
        <v>0</v>
      </c>
      <c r="J86" s="136">
        <f t="shared" si="9"/>
        <v>0</v>
      </c>
      <c r="K86" s="133">
        <v>0</v>
      </c>
      <c r="L86" s="134">
        <v>0</v>
      </c>
      <c r="M86" s="135">
        <f t="shared" si="11"/>
        <v>0</v>
      </c>
      <c r="N86" s="136">
        <f t="shared" si="12"/>
        <v>0</v>
      </c>
      <c r="O86" s="92"/>
    </row>
    <row r="87" spans="1:15" ht="21.75" thickBot="1" x14ac:dyDescent="0.4"/>
    <row r="88" spans="1:15" x14ac:dyDescent="0.35">
      <c r="A88" s="55"/>
      <c r="B88" s="57" t="s">
        <v>277</v>
      </c>
      <c r="C88" s="54"/>
      <c r="D88" s="54"/>
      <c r="E88" s="54"/>
      <c r="F88" s="60">
        <f>MAX(F7:F86)</f>
        <v>5</v>
      </c>
      <c r="G88" s="80"/>
      <c r="J88" s="60">
        <f>MAX(J7:J86)</f>
        <v>5</v>
      </c>
      <c r="N88" s="60">
        <f>MAX(N7:N86)</f>
        <v>5</v>
      </c>
      <c r="O88" s="80"/>
    </row>
    <row r="89" spans="1:15" x14ac:dyDescent="0.35">
      <c r="A89" s="56"/>
      <c r="B89" s="58" t="s">
        <v>278</v>
      </c>
      <c r="C89" s="54"/>
      <c r="D89" s="54"/>
      <c r="E89" s="54"/>
      <c r="F89" s="59">
        <f>MIN(F7:F86)</f>
        <v>0</v>
      </c>
      <c r="G89" s="80"/>
      <c r="J89" s="59">
        <f>MIN(J7:J86)</f>
        <v>0</v>
      </c>
      <c r="N89" s="59">
        <f>MIN(N7:N86)</f>
        <v>0</v>
      </c>
      <c r="O89" s="80"/>
    </row>
    <row r="90" spans="1:15" x14ac:dyDescent="0.35">
      <c r="A90" s="65"/>
      <c r="B90" s="66" t="s">
        <v>279</v>
      </c>
      <c r="C90" s="54"/>
      <c r="D90" s="54"/>
      <c r="E90" s="54"/>
      <c r="F90" s="67">
        <f>(SUM(F7:F86))/(F98-F92)</f>
        <v>5</v>
      </c>
      <c r="G90" s="180"/>
      <c r="J90" s="67">
        <f>(SUM(J7:J86))/(J98-J92)</f>
        <v>4.8260869565217392</v>
      </c>
      <c r="N90" s="67">
        <f>(SUM(N7:N86))/(N98-N92)</f>
        <v>5</v>
      </c>
      <c r="O90" s="80"/>
    </row>
    <row r="91" spans="1:15" x14ac:dyDescent="0.35">
      <c r="A91" s="56"/>
      <c r="B91" s="58" t="s">
        <v>287</v>
      </c>
      <c r="C91" s="54"/>
      <c r="D91" s="54"/>
      <c r="E91" s="54"/>
      <c r="F91" s="59"/>
      <c r="G91" s="80"/>
      <c r="J91" s="59"/>
      <c r="N91" s="59"/>
      <c r="O91" s="80"/>
    </row>
    <row r="92" spans="1:15" x14ac:dyDescent="0.35">
      <c r="A92" s="61" t="s">
        <v>280</v>
      </c>
      <c r="B92" s="62" t="s">
        <v>281</v>
      </c>
      <c r="C92" s="54"/>
      <c r="D92" s="54"/>
      <c r="E92" s="54"/>
      <c r="F92" s="68">
        <f>COUNTIF(F7:F86,"=0")</f>
        <v>73</v>
      </c>
      <c r="G92" s="181"/>
      <c r="J92" s="68">
        <f>COUNTIF(J7:J86,"=0")</f>
        <v>73</v>
      </c>
      <c r="N92" s="68">
        <f>COUNTIF(N7:N86,"=0")</f>
        <v>73</v>
      </c>
      <c r="O92" s="80"/>
    </row>
    <row r="93" spans="1:15" x14ac:dyDescent="0.35">
      <c r="A93" s="61" t="s">
        <v>269</v>
      </c>
      <c r="B93" s="62" t="s">
        <v>282</v>
      </c>
      <c r="C93" s="54"/>
      <c r="D93" s="54"/>
      <c r="E93" s="54"/>
      <c r="F93" s="68">
        <f>COUNTIF(F7:F86,"&lt;1")</f>
        <v>73</v>
      </c>
      <c r="G93" s="181"/>
      <c r="J93" s="68">
        <f>COUNTIF(J7:J86,"&lt;1")</f>
        <v>73</v>
      </c>
      <c r="N93" s="68">
        <f>COUNTIF(N7:N86,"&lt;1")</f>
        <v>73</v>
      </c>
      <c r="O93" s="80"/>
    </row>
    <row r="94" spans="1:15" x14ac:dyDescent="0.35">
      <c r="A94" s="61" t="s">
        <v>269</v>
      </c>
      <c r="B94" s="62" t="s">
        <v>283</v>
      </c>
      <c r="C94" s="54"/>
      <c r="D94" s="54"/>
      <c r="E94" s="54"/>
      <c r="F94" s="68">
        <f>COUNTIF(F7:F86,"&lt;2")-COUNTIF(F7:F86,"&lt;1")</f>
        <v>0</v>
      </c>
      <c r="G94" s="181"/>
      <c r="J94" s="68">
        <f>COUNTIF(J7:J86,"&lt;2")-COUNTIF(J7:J86,"&lt;1")</f>
        <v>0</v>
      </c>
      <c r="N94" s="68">
        <f>COUNTIF(N7:N86,"&lt;2")-COUNTIF(N7:N86,"&lt;1")</f>
        <v>0</v>
      </c>
      <c r="O94" s="80"/>
    </row>
    <row r="95" spans="1:15" x14ac:dyDescent="0.35">
      <c r="A95" s="61" t="s">
        <v>269</v>
      </c>
      <c r="B95" s="62" t="s">
        <v>284</v>
      </c>
      <c r="C95" s="54"/>
      <c r="D95" s="54"/>
      <c r="E95" s="54"/>
      <c r="F95" s="68">
        <f>COUNTIF(F7:F86,"&lt;3")-COUNTIF(F7:F86,"&lt;2")</f>
        <v>0</v>
      </c>
      <c r="G95" s="181"/>
      <c r="J95" s="68">
        <f>COUNTIF(J7:J86,"&lt;3")-COUNTIF(J7:J86,"&lt;2")</f>
        <v>0</v>
      </c>
      <c r="N95" s="68">
        <f>COUNTIF(N7:N86,"&lt;3")-COUNTIF(N7:N86,"&lt;2")</f>
        <v>0</v>
      </c>
      <c r="O95" s="80"/>
    </row>
    <row r="96" spans="1:15" x14ac:dyDescent="0.35">
      <c r="A96" s="61" t="s">
        <v>269</v>
      </c>
      <c r="B96" s="62" t="s">
        <v>285</v>
      </c>
      <c r="C96" s="54"/>
      <c r="D96" s="54"/>
      <c r="E96" s="54"/>
      <c r="F96" s="68">
        <f>COUNTIF(F7:F86,"&lt;4")-COUNTIF(F7:F86,"&lt;3")</f>
        <v>0</v>
      </c>
      <c r="G96" s="181"/>
      <c r="J96" s="68">
        <f>COUNTIF(J7:J86,"&lt;4")-COUNTIF(J7:J86,"&lt;3")</f>
        <v>1</v>
      </c>
      <c r="N96" s="68">
        <f>COUNTIF(N7:N86,"&lt;4")-COUNTIF(N7:N86,"&lt;3")</f>
        <v>0</v>
      </c>
      <c r="O96" s="80"/>
    </row>
    <row r="97" spans="1:15" x14ac:dyDescent="0.35">
      <c r="A97" s="61" t="s">
        <v>269</v>
      </c>
      <c r="B97" s="62" t="s">
        <v>286</v>
      </c>
      <c r="C97" s="54"/>
      <c r="D97" s="54"/>
      <c r="E97" s="54"/>
      <c r="F97" s="68">
        <f>COUNTIF(F7:F86,"&gt;4")+COUNTIF(F7:F86,"4")</f>
        <v>7</v>
      </c>
      <c r="G97" s="181"/>
      <c r="J97" s="68">
        <f>COUNTIF(J7:J86,"&gt;4")+COUNTIF(J7:J86,"4")</f>
        <v>6</v>
      </c>
      <c r="N97" s="68">
        <f>COUNTIF(N7:N86,"&gt;4")+COUNTIF(N7:N86,"4")</f>
        <v>7</v>
      </c>
      <c r="O97" s="80"/>
    </row>
    <row r="98" spans="1:15" ht="21.75" thickBot="1" x14ac:dyDescent="0.4">
      <c r="A98" s="63" t="s">
        <v>57</v>
      </c>
      <c r="B98" s="64"/>
      <c r="C98" s="54"/>
      <c r="D98" s="54"/>
      <c r="E98" s="54"/>
      <c r="F98" s="69">
        <f>SUM(F93:F97)</f>
        <v>80</v>
      </c>
      <c r="G98" s="182"/>
      <c r="J98" s="69">
        <f>SUM(J93:J97)</f>
        <v>80</v>
      </c>
      <c r="N98" s="69">
        <f>SUM(N93:N97)</f>
        <v>80</v>
      </c>
      <c r="O98" s="81"/>
    </row>
  </sheetData>
  <mergeCells count="6">
    <mergeCell ref="O5:O6"/>
    <mergeCell ref="A5:A6"/>
    <mergeCell ref="B5:B6"/>
    <mergeCell ref="C5:F5"/>
    <mergeCell ref="H5:J5"/>
    <mergeCell ref="K5:N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="85" zoomScaleNormal="85" workbookViewId="0">
      <pane xSplit="2" ySplit="6" topLeftCell="C55" activePane="bottomRight" state="frozen"/>
      <selection pane="topRight" activeCell="C1" sqref="C1"/>
      <selection pane="bottomLeft" activeCell="A7" sqref="A7"/>
      <selection pane="bottomRight" activeCell="F68" sqref="F68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9.7109375" style="54" customWidth="1"/>
    <col min="7" max="8" width="8.85546875" style="54" customWidth="1"/>
    <col min="9" max="9" width="9.5703125" style="54" customWidth="1"/>
    <col min="10" max="10" width="32.7109375" style="54" bestFit="1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398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9" t="s">
        <v>0</v>
      </c>
      <c r="B5" s="190" t="s">
        <v>264</v>
      </c>
      <c r="C5" s="193" t="s">
        <v>273</v>
      </c>
      <c r="D5" s="191"/>
      <c r="E5" s="191"/>
      <c r="F5" s="190"/>
      <c r="G5" s="189" t="s">
        <v>274</v>
      </c>
      <c r="H5" s="191"/>
      <c r="I5" s="192"/>
      <c r="J5" s="187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9"/>
      <c r="B6" s="190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8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44">
        <f>IF(C7=0,0,IF(D7="N/A",0,IF(D7=0,0,(D7/C7)*100)))</f>
        <v>0</v>
      </c>
      <c r="F7" s="145">
        <f>IF(C7=0,0,IF(E7=0,1,IF(E7&gt;=$Q$5,5,IF(E7&gt;=$P$5,4+((E7-$P$5)*$R$5),IF(E7&gt;=$O$5,3+((E7-$O$5)*$R$5),IF(E7&gt;=$N$5,2+((E7-$N$5)*$R$5),IF(E7&gt;=$M$5,1+((E7-$M$5)*$R$5),1)))))))</f>
        <v>0</v>
      </c>
      <c r="G7" s="142">
        <v>0</v>
      </c>
      <c r="H7" s="146">
        <f>IF(D7=0,0,IF(G7="N/A",0,IF(G7=0,0,(G7/D7)*100)))</f>
        <v>0</v>
      </c>
      <c r="I7" s="145">
        <f>IF(C7=0,0,IF(G7=0,1,IF(G7="N/A",1,IF(H7=0,1,IF(H7&gt;=$Q$6,5,IF(H7&gt;=$P$6,4+((H7-$P$6)*$R$6),IF(H7&gt;=$O$6,3+((H7-$O$6)*$R$6),IF(H7&gt;=$N$6,2+((H7-$N$6)*$R$6),IF(H7&gt;=$M$6,1+((H7-$M$6)*$R$6),1)))))))))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147">
        <f t="shared" ref="E8:E71" si="1">IF(C8=0,0,IF(D8="N/A",0,IF(D8=0,0,(D8/C8)*100)))</f>
        <v>0</v>
      </c>
      <c r="F8" s="100">
        <f t="shared" ref="F8:F71" si="2">IF(C8=0,0,IF(E8=0,1,IF(E8&gt;=$Q$5,5,IF(E8&gt;=$P$5,4+((E8-$P$5)*$R$5),IF(E8&gt;=$O$5,3+((E8-$O$5)*$R$5),IF(E8&gt;=$N$5,2+((E8-$N$5)*$R$5),IF(E8&gt;=$M$5,1+((E8-$M$5)*$R$5),1)))))))</f>
        <v>0</v>
      </c>
      <c r="G8" s="97">
        <v>0</v>
      </c>
      <c r="H8" s="148">
        <f t="shared" ref="H8:H71" si="3">IF(D8=0,0,IF(G8="N/A",0,IF(G8=0,0,(G8/D8)*100)))</f>
        <v>0</v>
      </c>
      <c r="I8" s="100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51">
        <f t="shared" si="1"/>
        <v>0</v>
      </c>
      <c r="F9" s="152">
        <f t="shared" si="2"/>
        <v>0</v>
      </c>
      <c r="G9" s="149">
        <v>0</v>
      </c>
      <c r="H9" s="153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54">
        <f t="shared" si="3"/>
        <v>0</v>
      </c>
      <c r="I10" s="108">
        <f t="shared" si="4"/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55">
        <f t="shared" si="1"/>
        <v>0</v>
      </c>
      <c r="F11" s="112">
        <f t="shared" si="2"/>
        <v>0</v>
      </c>
      <c r="G11" s="109">
        <v>0</v>
      </c>
      <c r="H11" s="156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57">
        <f t="shared" si="1"/>
        <v>0</v>
      </c>
      <c r="F12" s="116">
        <f t="shared" si="2"/>
        <v>0</v>
      </c>
      <c r="G12" s="113">
        <v>0</v>
      </c>
      <c r="H12" s="158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51">
        <f t="shared" si="1"/>
        <v>0</v>
      </c>
      <c r="F13" s="152">
        <f t="shared" si="2"/>
        <v>0</v>
      </c>
      <c r="G13" s="149">
        <v>0</v>
      </c>
      <c r="H13" s="153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59">
        <f t="shared" si="1"/>
        <v>0</v>
      </c>
      <c r="F14" s="108">
        <f t="shared" si="2"/>
        <v>0</v>
      </c>
      <c r="G14" s="105">
        <v>0</v>
      </c>
      <c r="H14" s="160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0</v>
      </c>
      <c r="D15" s="118">
        <v>0</v>
      </c>
      <c r="E15" s="161">
        <f t="shared" si="1"/>
        <v>0</v>
      </c>
      <c r="F15" s="120">
        <f t="shared" si="2"/>
        <v>0</v>
      </c>
      <c r="G15" s="117">
        <v>0</v>
      </c>
      <c r="H15" s="162">
        <f t="shared" si="3"/>
        <v>0</v>
      </c>
      <c r="I15" s="120">
        <f t="shared" si="4"/>
        <v>0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51">
        <f t="shared" si="1"/>
        <v>0</v>
      </c>
      <c r="F16" s="152">
        <f t="shared" si="2"/>
        <v>0</v>
      </c>
      <c r="G16" s="149">
        <v>0</v>
      </c>
      <c r="H16" s="153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54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1000</v>
      </c>
      <c r="D18" s="122">
        <v>1288</v>
      </c>
      <c r="E18" s="163">
        <f t="shared" si="1"/>
        <v>128.80000000000001</v>
      </c>
      <c r="F18" s="124">
        <f t="shared" si="2"/>
        <v>5</v>
      </c>
      <c r="G18" s="121">
        <v>1286</v>
      </c>
      <c r="H18" s="164">
        <f t="shared" si="3"/>
        <v>99.844720496894411</v>
      </c>
      <c r="I18" s="124">
        <f t="shared" si="4"/>
        <v>5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65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51">
        <f t="shared" si="1"/>
        <v>0</v>
      </c>
      <c r="F20" s="152">
        <f t="shared" si="2"/>
        <v>0</v>
      </c>
      <c r="G20" s="149">
        <v>0</v>
      </c>
      <c r="H20" s="153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54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55">
        <f t="shared" si="1"/>
        <v>0</v>
      </c>
      <c r="F22" s="112">
        <f t="shared" si="2"/>
        <v>0</v>
      </c>
      <c r="G22" s="109">
        <v>0</v>
      </c>
      <c r="H22" s="156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61">
        <f t="shared" si="1"/>
        <v>0</v>
      </c>
      <c r="F23" s="120">
        <f t="shared" si="2"/>
        <v>0</v>
      </c>
      <c r="G23" s="117">
        <v>0</v>
      </c>
      <c r="H23" s="162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7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68">
        <f t="shared" si="1"/>
        <v>0</v>
      </c>
      <c r="F25" s="128">
        <f t="shared" si="2"/>
        <v>0</v>
      </c>
      <c r="G25" s="125">
        <v>0</v>
      </c>
      <c r="H25" s="169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500</v>
      </c>
      <c r="D26" s="110">
        <v>561</v>
      </c>
      <c r="E26" s="111">
        <f t="shared" si="1"/>
        <v>112.20000000000002</v>
      </c>
      <c r="F26" s="112">
        <f t="shared" si="2"/>
        <v>5</v>
      </c>
      <c r="G26" s="109">
        <v>561</v>
      </c>
      <c r="H26" s="170">
        <f t="shared" si="3"/>
        <v>100</v>
      </c>
      <c r="I26" s="112">
        <f t="shared" si="4"/>
        <v>5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55">
        <f t="shared" si="1"/>
        <v>0</v>
      </c>
      <c r="F27" s="112">
        <f t="shared" si="2"/>
        <v>0</v>
      </c>
      <c r="G27" s="109">
        <v>0</v>
      </c>
      <c r="H27" s="156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65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7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54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56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63">
        <f t="shared" si="1"/>
        <v>0</v>
      </c>
      <c r="F32" s="124">
        <f t="shared" si="2"/>
        <v>0</v>
      </c>
      <c r="G32" s="121">
        <v>0</v>
      </c>
      <c r="H32" s="164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61">
        <f t="shared" si="1"/>
        <v>0</v>
      </c>
      <c r="F33" s="120">
        <f t="shared" si="2"/>
        <v>0</v>
      </c>
      <c r="G33" s="117">
        <v>0</v>
      </c>
      <c r="H33" s="162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7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54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55">
        <f t="shared" si="1"/>
        <v>0</v>
      </c>
      <c r="F36" s="112">
        <f t="shared" si="2"/>
        <v>0</v>
      </c>
      <c r="G36" s="109">
        <v>0</v>
      </c>
      <c r="H36" s="156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400</v>
      </c>
      <c r="D37" s="114">
        <v>531</v>
      </c>
      <c r="E37" s="157">
        <f t="shared" si="1"/>
        <v>132.75</v>
      </c>
      <c r="F37" s="116">
        <f t="shared" si="2"/>
        <v>5</v>
      </c>
      <c r="G37" s="113">
        <v>531</v>
      </c>
      <c r="H37" s="158">
        <f t="shared" si="3"/>
        <v>100</v>
      </c>
      <c r="I37" s="116">
        <f t="shared" si="4"/>
        <v>5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7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59">
        <f t="shared" si="1"/>
        <v>0</v>
      </c>
      <c r="F39" s="108">
        <f t="shared" si="2"/>
        <v>0</v>
      </c>
      <c r="G39" s="105">
        <v>0</v>
      </c>
      <c r="H39" s="160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56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70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61">
        <f t="shared" si="1"/>
        <v>0</v>
      </c>
      <c r="F42" s="120">
        <f t="shared" si="2"/>
        <v>0</v>
      </c>
      <c r="G42" s="117">
        <v>0</v>
      </c>
      <c r="H42" s="162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7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54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65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44">
        <f t="shared" si="1"/>
        <v>0</v>
      </c>
      <c r="F46" s="145">
        <f t="shared" si="2"/>
        <v>0</v>
      </c>
      <c r="G46" s="142">
        <v>0</v>
      </c>
      <c r="H46" s="146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59">
        <f t="shared" si="1"/>
        <v>0</v>
      </c>
      <c r="F47" s="108">
        <f t="shared" si="2"/>
        <v>0</v>
      </c>
      <c r="G47" s="105">
        <v>0</v>
      </c>
      <c r="H47" s="160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65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940</v>
      </c>
      <c r="D49" s="150">
        <v>1130</v>
      </c>
      <c r="E49" s="166">
        <f t="shared" si="1"/>
        <v>120.21276595744681</v>
      </c>
      <c r="F49" s="152">
        <f t="shared" si="2"/>
        <v>5</v>
      </c>
      <c r="G49" s="149">
        <v>1127</v>
      </c>
      <c r="H49" s="167">
        <f t="shared" si="3"/>
        <v>99.73451327433628</v>
      </c>
      <c r="I49" s="152">
        <f t="shared" si="4"/>
        <v>5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71">
        <f t="shared" si="1"/>
        <v>0</v>
      </c>
      <c r="F50" s="132">
        <f t="shared" si="2"/>
        <v>0</v>
      </c>
      <c r="G50" s="129">
        <v>0</v>
      </c>
      <c r="H50" s="172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51">
        <f t="shared" si="1"/>
        <v>0</v>
      </c>
      <c r="F51" s="152">
        <f t="shared" si="2"/>
        <v>0</v>
      </c>
      <c r="G51" s="149">
        <v>0</v>
      </c>
      <c r="H51" s="153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7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68">
        <f t="shared" si="1"/>
        <v>0</v>
      </c>
      <c r="F53" s="128">
        <f t="shared" si="2"/>
        <v>0</v>
      </c>
      <c r="G53" s="125">
        <v>0</v>
      </c>
      <c r="H53" s="169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61">
        <f t="shared" si="1"/>
        <v>0</v>
      </c>
      <c r="F54" s="120">
        <f t="shared" si="2"/>
        <v>0</v>
      </c>
      <c r="G54" s="117">
        <v>0</v>
      </c>
      <c r="H54" s="162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7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54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55">
        <f t="shared" si="1"/>
        <v>0</v>
      </c>
      <c r="F57" s="112">
        <f t="shared" si="2"/>
        <v>0</v>
      </c>
      <c r="G57" s="109">
        <v>0</v>
      </c>
      <c r="H57" s="156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65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46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54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61">
        <f t="shared" si="1"/>
        <v>0</v>
      </c>
      <c r="F61" s="120">
        <f t="shared" si="2"/>
        <v>0</v>
      </c>
      <c r="G61" s="117">
        <v>0</v>
      </c>
      <c r="H61" s="162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51">
        <f t="shared" si="1"/>
        <v>0</v>
      </c>
      <c r="F62" s="152">
        <f t="shared" si="2"/>
        <v>0</v>
      </c>
      <c r="G62" s="149">
        <v>0</v>
      </c>
      <c r="H62" s="153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54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1000</v>
      </c>
      <c r="D64" s="118">
        <v>1187</v>
      </c>
      <c r="E64" s="161">
        <f t="shared" si="1"/>
        <v>118.7</v>
      </c>
      <c r="F64" s="120">
        <f t="shared" si="2"/>
        <v>5</v>
      </c>
      <c r="G64" s="117">
        <v>1175</v>
      </c>
      <c r="H64" s="162">
        <f t="shared" si="3"/>
        <v>98.989048020219045</v>
      </c>
      <c r="I64" s="120">
        <f t="shared" si="4"/>
        <v>5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4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600</v>
      </c>
      <c r="D66" s="106">
        <v>764</v>
      </c>
      <c r="E66" s="107">
        <f t="shared" si="1"/>
        <v>127.33333333333334</v>
      </c>
      <c r="F66" s="108">
        <f t="shared" si="2"/>
        <v>5</v>
      </c>
      <c r="G66" s="105">
        <v>764</v>
      </c>
      <c r="H66" s="154">
        <f t="shared" si="3"/>
        <v>100</v>
      </c>
      <c r="I66" s="108">
        <f t="shared" si="4"/>
        <v>5</v>
      </c>
      <c r="J66" s="178" t="s">
        <v>400</v>
      </c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70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70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360</v>
      </c>
      <c r="D69" s="118">
        <v>574</v>
      </c>
      <c r="E69" s="119">
        <f t="shared" si="1"/>
        <v>159.44444444444446</v>
      </c>
      <c r="F69" s="120">
        <f t="shared" si="2"/>
        <v>5</v>
      </c>
      <c r="G69" s="117">
        <v>541</v>
      </c>
      <c r="H69" s="165">
        <f t="shared" si="3"/>
        <v>94.250871080139376</v>
      </c>
      <c r="I69" s="120">
        <f t="shared" si="4"/>
        <v>5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53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175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800</v>
      </c>
      <c r="D72" s="150">
        <v>964</v>
      </c>
      <c r="E72" s="151">
        <f t="shared" ref="E72:E86" si="5">IF(C72=0,0,IF(D72="N/A",0,IF(D72=0,0,(D72/C72)*100)))</f>
        <v>120.5</v>
      </c>
      <c r="F72" s="152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49">
        <v>956</v>
      </c>
      <c r="H72" s="153">
        <f t="shared" ref="H72:H86" si="7">IF(D72=0,0,IF(G72="N/A",0,IF(G72=0,0,(G72/D72)*100)))</f>
        <v>99.170124481327804</v>
      </c>
      <c r="I72" s="152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76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65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7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54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65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7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54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57">
        <f t="shared" si="5"/>
        <v>0</v>
      </c>
      <c r="F80" s="116">
        <f t="shared" si="6"/>
        <v>0</v>
      </c>
      <c r="G80" s="113">
        <v>0</v>
      </c>
      <c r="H80" s="158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51">
        <f t="shared" si="5"/>
        <v>0</v>
      </c>
      <c r="F81" s="152">
        <f t="shared" si="6"/>
        <v>0</v>
      </c>
      <c r="G81" s="149">
        <v>0</v>
      </c>
      <c r="H81" s="153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7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200</v>
      </c>
      <c r="D83" s="150">
        <v>200</v>
      </c>
      <c r="E83" s="151">
        <f t="shared" si="5"/>
        <v>100</v>
      </c>
      <c r="F83" s="152">
        <f t="shared" si="6"/>
        <v>5</v>
      </c>
      <c r="G83" s="149">
        <v>200</v>
      </c>
      <c r="H83" s="153">
        <f t="shared" si="7"/>
        <v>100</v>
      </c>
      <c r="I83" s="152">
        <f t="shared" si="8"/>
        <v>5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60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70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77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5</v>
      </c>
      <c r="I88" s="60">
        <f>MAX(I7:I86)</f>
        <v>5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>
        <f>(SUM(F7:F86))/(F98-F92)</f>
        <v>5</v>
      </c>
      <c r="I90" s="67">
        <f>(SUM(I7:I86))/(I98-I92)</f>
        <v>5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71</v>
      </c>
      <c r="I92" s="68">
        <f>COUNTIF(I7:I86,"=0")</f>
        <v>71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71</v>
      </c>
      <c r="I93" s="68">
        <f>COUNTIF(I7:I86,"&lt;1")</f>
        <v>71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9</v>
      </c>
      <c r="I97" s="68">
        <f>COUNTIF(I7:I86,"&gt;4")+COUNTIF(I7:I86,"4")</f>
        <v>9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G5:I5"/>
    <mergeCell ref="J5:J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="85" zoomScaleNormal="85" workbookViewId="0">
      <pane xSplit="2" ySplit="6" topLeftCell="C54" activePane="bottomRight" state="frozen"/>
      <selection pane="topRight" activeCell="C1" sqref="C1"/>
      <selection pane="bottomLeft" activeCell="A7" sqref="A7"/>
      <selection pane="bottomRight" activeCell="B66" sqref="B66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10.140625" style="54" customWidth="1"/>
    <col min="7" max="8" width="8.85546875" style="54" customWidth="1"/>
    <col min="9" max="9" width="9.7109375" style="54" customWidth="1"/>
    <col min="10" max="10" width="21" style="54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399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9" t="s">
        <v>0</v>
      </c>
      <c r="B5" s="190" t="s">
        <v>264</v>
      </c>
      <c r="C5" s="193" t="s">
        <v>275</v>
      </c>
      <c r="D5" s="191"/>
      <c r="E5" s="191"/>
      <c r="F5" s="190"/>
      <c r="G5" s="189" t="s">
        <v>276</v>
      </c>
      <c r="H5" s="191"/>
      <c r="I5" s="192"/>
      <c r="J5" s="187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9"/>
      <c r="B6" s="190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8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73">
        <f>IF(C7=0,0,IF(D7="N/A",0,IF(D7=0,0,(D7/C7)*100)))</f>
        <v>0</v>
      </c>
      <c r="F7" s="145">
        <f>IF(C7=0,0,IF(E7=0,1,IF(E7&gt;=$Q$7,5,IF(E7&gt;=$P$7,4+((E7-$P$7)*$R$7),IF(E7&gt;=$O$7,3+((E7-$O$7)*$R$7),IF(E7&gt;=$N$7,2+((E7-$N$7)*$R$7),IF(E7&gt;=$M$7,1+((E7-$M$7)*$R$7),1)))))))</f>
        <v>0</v>
      </c>
      <c r="G7" s="142">
        <v>0</v>
      </c>
      <c r="H7" s="173">
        <f>IF(D7=0,0,IF(G7="N/A",0,IF(G7=0,0,(G7/D7)*100)))</f>
        <v>0</v>
      </c>
      <c r="I7" s="145">
        <f>IF(C7=0,0,IF(G7=0,1,IF(G7="N/A",1,IF(H7=0,1,IF(H7&gt;=$Q$8,5,IF(H7&gt;=$P$8,4+((H7-$P$8)*$R$8),IF(H7&gt;=$O$8,3+((H7-$O$8)*$R$8),IF(H7&gt;=$N$8,2+((H7-$N$8)*$R$8),IF(H7&gt;=$M$8,1+((H7-$M$8)*$R$8),1)))))))))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1">IF(C8=0,0,IF(D8="N/A",0,IF(D8=0,0,(D8/C8)*100)))</f>
        <v>0</v>
      </c>
      <c r="F8" s="100">
        <f t="shared" ref="F8:F71" si="2">IF(C8=0,0,IF(E8=0,1,IF(E8&gt;=$Q$7,5,IF(E8&gt;=$P$7,4+((E8-$P$7)*$R$7),IF(E8&gt;=$O$7,3+((E8-$O$7)*$R$7),IF(E8&gt;=$N$7,2+((E8-$N$7)*$R$7),IF(E8&gt;=$M$7,1+((E8-$M$7)*$R$7),1)))))))</f>
        <v>0</v>
      </c>
      <c r="G8" s="97">
        <v>0</v>
      </c>
      <c r="H8" s="99">
        <f t="shared" ref="H8:H71" si="3">IF(D8=0,0,IF(G8="N/A",0,IF(G8=0,0,(G8/D8)*100)))</f>
        <v>0</v>
      </c>
      <c r="I8" s="100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66">
        <f t="shared" si="1"/>
        <v>0</v>
      </c>
      <c r="F9" s="152">
        <f t="shared" si="2"/>
        <v>0</v>
      </c>
      <c r="G9" s="149">
        <v>0</v>
      </c>
      <c r="H9" s="166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07">
        <f t="shared" si="3"/>
        <v>0</v>
      </c>
      <c r="I10" s="108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1"/>
        <v>0</v>
      </c>
      <c r="F11" s="112">
        <f t="shared" si="2"/>
        <v>0</v>
      </c>
      <c r="G11" s="109">
        <v>0</v>
      </c>
      <c r="H11" s="111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1"/>
        <v>0</v>
      </c>
      <c r="F12" s="116">
        <f t="shared" si="2"/>
        <v>0</v>
      </c>
      <c r="G12" s="113">
        <v>0</v>
      </c>
      <c r="H12" s="115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66">
        <f t="shared" si="1"/>
        <v>0</v>
      </c>
      <c r="F13" s="152">
        <f t="shared" si="2"/>
        <v>0</v>
      </c>
      <c r="G13" s="149">
        <v>0</v>
      </c>
      <c r="H13" s="166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1"/>
        <v>0</v>
      </c>
      <c r="F14" s="108">
        <f t="shared" si="2"/>
        <v>0</v>
      </c>
      <c r="G14" s="105">
        <v>0</v>
      </c>
      <c r="H14" s="107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1500</v>
      </c>
      <c r="D15" s="118">
        <v>1560</v>
      </c>
      <c r="E15" s="119">
        <f t="shared" si="1"/>
        <v>104</v>
      </c>
      <c r="F15" s="120">
        <f t="shared" si="2"/>
        <v>5</v>
      </c>
      <c r="G15" s="117">
        <v>1559</v>
      </c>
      <c r="H15" s="119">
        <f t="shared" si="3"/>
        <v>99.935897435897431</v>
      </c>
      <c r="I15" s="120">
        <f t="shared" si="4"/>
        <v>5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66">
        <f t="shared" si="1"/>
        <v>0</v>
      </c>
      <c r="F16" s="152">
        <f t="shared" si="2"/>
        <v>0</v>
      </c>
      <c r="G16" s="149">
        <v>0</v>
      </c>
      <c r="H16" s="166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07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340</v>
      </c>
      <c r="D18" s="122">
        <v>386</v>
      </c>
      <c r="E18" s="123">
        <f t="shared" si="1"/>
        <v>113.52941176470588</v>
      </c>
      <c r="F18" s="124">
        <f t="shared" si="2"/>
        <v>5</v>
      </c>
      <c r="G18" s="121">
        <v>385</v>
      </c>
      <c r="H18" s="123">
        <f t="shared" si="3"/>
        <v>99.740932642487053</v>
      </c>
      <c r="I18" s="124">
        <f t="shared" si="4"/>
        <v>5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19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66">
        <f t="shared" si="1"/>
        <v>0</v>
      </c>
      <c r="F20" s="152">
        <f t="shared" si="2"/>
        <v>0</v>
      </c>
      <c r="G20" s="149">
        <v>0</v>
      </c>
      <c r="H20" s="166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07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1"/>
        <v>0</v>
      </c>
      <c r="F22" s="112">
        <f t="shared" si="2"/>
        <v>0</v>
      </c>
      <c r="G22" s="109">
        <v>0</v>
      </c>
      <c r="H22" s="111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1"/>
        <v>0</v>
      </c>
      <c r="F23" s="120">
        <f t="shared" si="2"/>
        <v>0</v>
      </c>
      <c r="G23" s="117">
        <v>0</v>
      </c>
      <c r="H23" s="119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6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1"/>
        <v>0</v>
      </c>
      <c r="F25" s="128">
        <f t="shared" si="2"/>
        <v>0</v>
      </c>
      <c r="G25" s="125">
        <v>0</v>
      </c>
      <c r="H25" s="127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1000</v>
      </c>
      <c r="D26" s="110">
        <v>1143</v>
      </c>
      <c r="E26" s="111">
        <f t="shared" si="1"/>
        <v>114.3</v>
      </c>
      <c r="F26" s="112">
        <f t="shared" si="2"/>
        <v>5</v>
      </c>
      <c r="G26" s="109">
        <v>1143</v>
      </c>
      <c r="H26" s="111">
        <f t="shared" si="3"/>
        <v>100</v>
      </c>
      <c r="I26" s="112">
        <f t="shared" si="4"/>
        <v>5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1"/>
        <v>0</v>
      </c>
      <c r="F27" s="112">
        <f t="shared" si="2"/>
        <v>0</v>
      </c>
      <c r="G27" s="109">
        <v>0</v>
      </c>
      <c r="H27" s="111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19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6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07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11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1"/>
        <v>0</v>
      </c>
      <c r="F32" s="124">
        <f t="shared" si="2"/>
        <v>0</v>
      </c>
      <c r="G32" s="121">
        <v>0</v>
      </c>
      <c r="H32" s="123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1"/>
        <v>0</v>
      </c>
      <c r="F33" s="120">
        <f t="shared" si="2"/>
        <v>0</v>
      </c>
      <c r="G33" s="117">
        <v>0</v>
      </c>
      <c r="H33" s="119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6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07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1"/>
        <v>0</v>
      </c>
      <c r="F36" s="112">
        <f t="shared" si="2"/>
        <v>0</v>
      </c>
      <c r="G36" s="109">
        <v>0</v>
      </c>
      <c r="H36" s="111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740</v>
      </c>
      <c r="D37" s="114">
        <v>954</v>
      </c>
      <c r="E37" s="115">
        <f t="shared" si="1"/>
        <v>128.91891891891891</v>
      </c>
      <c r="F37" s="116">
        <f t="shared" si="2"/>
        <v>5</v>
      </c>
      <c r="G37" s="113">
        <v>951</v>
      </c>
      <c r="H37" s="115">
        <f t="shared" si="3"/>
        <v>99.685534591194966</v>
      </c>
      <c r="I37" s="116">
        <f t="shared" si="4"/>
        <v>5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6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1"/>
        <v>0</v>
      </c>
      <c r="F39" s="108">
        <f t="shared" si="2"/>
        <v>0</v>
      </c>
      <c r="G39" s="105">
        <v>0</v>
      </c>
      <c r="H39" s="107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11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11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1"/>
        <v>0</v>
      </c>
      <c r="F42" s="120">
        <f t="shared" si="2"/>
        <v>0</v>
      </c>
      <c r="G42" s="117">
        <v>0</v>
      </c>
      <c r="H42" s="119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6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07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19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73">
        <f t="shared" si="1"/>
        <v>0</v>
      </c>
      <c r="F46" s="145">
        <f t="shared" si="2"/>
        <v>0</v>
      </c>
      <c r="G46" s="142">
        <v>0</v>
      </c>
      <c r="H46" s="173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1"/>
        <v>0</v>
      </c>
      <c r="F47" s="108">
        <f t="shared" si="2"/>
        <v>0</v>
      </c>
      <c r="G47" s="105">
        <v>0</v>
      </c>
      <c r="H47" s="107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19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600</v>
      </c>
      <c r="D49" s="150">
        <v>758</v>
      </c>
      <c r="E49" s="166">
        <f t="shared" si="1"/>
        <v>126.33333333333334</v>
      </c>
      <c r="F49" s="152">
        <f t="shared" si="2"/>
        <v>5</v>
      </c>
      <c r="G49" s="149">
        <v>739</v>
      </c>
      <c r="H49" s="166">
        <f t="shared" si="3"/>
        <v>97.493403693931398</v>
      </c>
      <c r="I49" s="152">
        <f t="shared" si="4"/>
        <v>5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1"/>
        <v>0</v>
      </c>
      <c r="F50" s="132">
        <f t="shared" si="2"/>
        <v>0</v>
      </c>
      <c r="G50" s="129">
        <v>0</v>
      </c>
      <c r="H50" s="131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66">
        <f t="shared" si="1"/>
        <v>0</v>
      </c>
      <c r="F51" s="152">
        <f t="shared" si="2"/>
        <v>0</v>
      </c>
      <c r="G51" s="149">
        <v>0</v>
      </c>
      <c r="H51" s="166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6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1"/>
        <v>0</v>
      </c>
      <c r="F53" s="128">
        <f t="shared" si="2"/>
        <v>0</v>
      </c>
      <c r="G53" s="125">
        <v>0</v>
      </c>
      <c r="H53" s="127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1"/>
        <v>0</v>
      </c>
      <c r="F54" s="120">
        <f t="shared" si="2"/>
        <v>0</v>
      </c>
      <c r="G54" s="117">
        <v>0</v>
      </c>
      <c r="H54" s="119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6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07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1"/>
        <v>0</v>
      </c>
      <c r="F57" s="112">
        <f t="shared" si="2"/>
        <v>0</v>
      </c>
      <c r="G57" s="109">
        <v>0</v>
      </c>
      <c r="H57" s="111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19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73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07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1"/>
        <v>0</v>
      </c>
      <c r="F61" s="120">
        <f t="shared" si="2"/>
        <v>0</v>
      </c>
      <c r="G61" s="117">
        <v>0</v>
      </c>
      <c r="H61" s="119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66">
        <f t="shared" si="1"/>
        <v>0</v>
      </c>
      <c r="F62" s="152">
        <f t="shared" si="2"/>
        <v>0</v>
      </c>
      <c r="G62" s="149">
        <v>0</v>
      </c>
      <c r="H62" s="166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07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980</v>
      </c>
      <c r="D64" s="118">
        <v>1021</v>
      </c>
      <c r="E64" s="119">
        <f t="shared" si="1"/>
        <v>104.18367346938776</v>
      </c>
      <c r="F64" s="120">
        <f t="shared" si="2"/>
        <v>5</v>
      </c>
      <c r="G64" s="117">
        <v>1001</v>
      </c>
      <c r="H64" s="119">
        <f t="shared" si="3"/>
        <v>98.041136141038194</v>
      </c>
      <c r="I64" s="120">
        <f t="shared" si="4"/>
        <v>5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3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800</v>
      </c>
      <c r="D66" s="106">
        <v>916</v>
      </c>
      <c r="E66" s="107">
        <f t="shared" si="1"/>
        <v>114.5</v>
      </c>
      <c r="F66" s="108">
        <f t="shared" si="2"/>
        <v>5</v>
      </c>
      <c r="G66" s="105">
        <v>912</v>
      </c>
      <c r="H66" s="107">
        <f t="shared" si="3"/>
        <v>99.563318777292579</v>
      </c>
      <c r="I66" s="108">
        <f t="shared" si="4"/>
        <v>5</v>
      </c>
      <c r="J66" s="87"/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11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11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700</v>
      </c>
      <c r="D69" s="118">
        <v>912</v>
      </c>
      <c r="E69" s="119">
        <f t="shared" si="1"/>
        <v>130.28571428571431</v>
      </c>
      <c r="F69" s="120">
        <f t="shared" si="2"/>
        <v>5</v>
      </c>
      <c r="G69" s="117">
        <v>891</v>
      </c>
      <c r="H69" s="119">
        <f t="shared" si="3"/>
        <v>97.69736842105263</v>
      </c>
      <c r="I69" s="120">
        <f t="shared" si="4"/>
        <v>5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66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99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600</v>
      </c>
      <c r="D72" s="150">
        <v>649</v>
      </c>
      <c r="E72" s="166">
        <f t="shared" ref="E72:E86" si="5">IF(C72=0,0,IF(D72="N/A",0,IF(D72=0,0,(D72/C72)*100)))</f>
        <v>108.16666666666667</v>
      </c>
      <c r="F72" s="152">
        <f t="shared" ref="F72:F86" si="6">IF(C72=0,0,IF(E72=0,1,IF(E72&gt;=$Q$7,5,IF(E72&gt;=$P$7,4+((E72-$P$7)*$R$7),IF(E72&gt;=$O$7,3+((E72-$O$7)*$R$7),IF(E72&gt;=$N$7,2+((E72-$N$7)*$R$7),IF(E72&gt;=$M$7,1+((E72-$M$7)*$R$7),1)))))))</f>
        <v>5</v>
      </c>
      <c r="G72" s="149">
        <v>643</v>
      </c>
      <c r="H72" s="166">
        <f t="shared" ref="H72:H86" si="7">IF(D72=0,0,IF(G72="N/A",0,IF(G72=0,0,(G72/D72)*100)))</f>
        <v>99.075500770416028</v>
      </c>
      <c r="I72" s="152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5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27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19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6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07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19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6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07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5"/>
        <v>0</v>
      </c>
      <c r="F80" s="116">
        <f t="shared" si="6"/>
        <v>0</v>
      </c>
      <c r="G80" s="113">
        <v>0</v>
      </c>
      <c r="H80" s="115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66">
        <f t="shared" si="5"/>
        <v>0</v>
      </c>
      <c r="F81" s="152">
        <f t="shared" si="6"/>
        <v>0</v>
      </c>
      <c r="G81" s="149">
        <v>0</v>
      </c>
      <c r="H81" s="166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6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1300</v>
      </c>
      <c r="D83" s="150">
        <v>1300</v>
      </c>
      <c r="E83" s="166">
        <f t="shared" si="5"/>
        <v>100</v>
      </c>
      <c r="F83" s="152">
        <f t="shared" si="6"/>
        <v>5</v>
      </c>
      <c r="G83" s="149">
        <v>1289</v>
      </c>
      <c r="H83" s="166">
        <f t="shared" si="7"/>
        <v>99.15384615384616</v>
      </c>
      <c r="I83" s="152">
        <f t="shared" si="8"/>
        <v>5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07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11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35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5</v>
      </c>
      <c r="I88" s="60">
        <f>MAX(I7:I86)</f>
        <v>5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>
        <f>(SUM(F7:F86))/(F98-F92)</f>
        <v>5</v>
      </c>
      <c r="I90" s="67">
        <f>(SUM(I7:I86))/(I98-I92)</f>
        <v>5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70</v>
      </c>
      <c r="I92" s="68">
        <f>COUNTIF(I7:I86,"=0")</f>
        <v>70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70</v>
      </c>
      <c r="I93" s="68">
        <f>COUNTIF(I7:I86,"&lt;1")</f>
        <v>70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10</v>
      </c>
      <c r="I97" s="68">
        <f>COUNTIF(I7:I86,"&gt;4")+COUNTIF(I7:I86,"4")</f>
        <v>10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3.8.1-3</vt:lpstr>
      <vt:lpstr>3.8.4-5</vt:lpstr>
      <vt:lpstr>3.8.6-7</vt:lpstr>
      <vt:lpstr>'3.8.1-3'!Print_Area</vt:lpstr>
      <vt:lpstr>'3.8.4-5'!Print_Area</vt:lpstr>
      <vt:lpstr>'3.8.6-7'!Print_Area</vt:lpstr>
      <vt:lpstr>'3.8.1-3'!Print_Titles</vt:lpstr>
      <vt:lpstr>'3.8.4-5'!Print_Titles</vt:lpstr>
      <vt:lpstr>'3.8.6-7'!Print_Titles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2016-11-25T03:36:03Z</dcterms:modified>
</cp:coreProperties>
</file>