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3.3" sheetId="12" r:id="rId2"/>
  </sheets>
  <definedNames>
    <definedName name="_xlnm.Print_Area" localSheetId="1">'3.3.3'!$A$1:$J$86</definedName>
    <definedName name="_xlnm.Print_Titles" localSheetId="1">'3.3.3'!$1:$6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0" i="12" l="1"/>
  <c r="J87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G87" i="12"/>
  <c r="G86" i="12"/>
  <c r="G85" i="12"/>
  <c r="G84" i="12"/>
  <c r="G83" i="12"/>
  <c r="G82" i="12"/>
  <c r="G81" i="12"/>
  <c r="G80" i="12"/>
  <c r="G79" i="12"/>
  <c r="G78" i="12"/>
  <c r="G77" i="12"/>
  <c r="G76" i="12"/>
  <c r="G75" i="12"/>
  <c r="G74" i="12"/>
  <c r="G73" i="12"/>
  <c r="G72" i="12"/>
  <c r="G71" i="12"/>
  <c r="G70" i="12"/>
  <c r="G69" i="12"/>
  <c r="G68" i="12"/>
  <c r="G67" i="12"/>
  <c r="G66" i="12"/>
  <c r="G65" i="12"/>
  <c r="G64" i="12"/>
  <c r="G63" i="12"/>
  <c r="G62" i="12"/>
  <c r="G61" i="12"/>
  <c r="G60" i="12"/>
  <c r="G59" i="12"/>
  <c r="G58" i="12"/>
  <c r="G57" i="12"/>
  <c r="G56" i="12"/>
  <c r="G55" i="12"/>
  <c r="G54" i="12"/>
  <c r="G53" i="12"/>
  <c r="G52" i="12"/>
  <c r="G51" i="12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33" i="12"/>
  <c r="I87" i="12" l="1"/>
  <c r="F87" i="12"/>
  <c r="I86" i="12" l="1"/>
  <c r="F86" i="12"/>
  <c r="I85" i="12"/>
  <c r="F85" i="12"/>
  <c r="I84" i="12"/>
  <c r="F84" i="12"/>
  <c r="I83" i="12"/>
  <c r="F83" i="12"/>
  <c r="I82" i="12"/>
  <c r="F82" i="12"/>
  <c r="I81" i="12"/>
  <c r="F81" i="12"/>
  <c r="I80" i="12"/>
  <c r="F80" i="12"/>
  <c r="I79" i="12"/>
  <c r="F79" i="12"/>
  <c r="I78" i="12"/>
  <c r="F78" i="12"/>
  <c r="I77" i="12"/>
  <c r="F77" i="12"/>
  <c r="I76" i="12"/>
  <c r="F76" i="12"/>
  <c r="I75" i="12"/>
  <c r="F75" i="12"/>
  <c r="I74" i="12"/>
  <c r="F74" i="12"/>
  <c r="I73" i="12"/>
  <c r="F73" i="12"/>
  <c r="I72" i="12"/>
  <c r="F72" i="12"/>
  <c r="I71" i="12"/>
  <c r="F71" i="12"/>
  <c r="I70" i="12"/>
  <c r="F70" i="12"/>
  <c r="I69" i="12"/>
  <c r="F69" i="12"/>
  <c r="I68" i="12"/>
  <c r="F68" i="12"/>
  <c r="I67" i="12"/>
  <c r="F67" i="12"/>
  <c r="I66" i="12"/>
  <c r="F66" i="12"/>
  <c r="I65" i="12"/>
  <c r="F65" i="12"/>
  <c r="I64" i="12"/>
  <c r="F64" i="12"/>
  <c r="I63" i="12"/>
  <c r="F63" i="12"/>
  <c r="I62" i="12"/>
  <c r="F62" i="12"/>
  <c r="I61" i="12"/>
  <c r="F61" i="12"/>
  <c r="I60" i="12"/>
  <c r="F60" i="12"/>
  <c r="I59" i="12"/>
  <c r="F59" i="12"/>
  <c r="I58" i="12"/>
  <c r="F58" i="12"/>
  <c r="I57" i="12"/>
  <c r="F57" i="12"/>
  <c r="I56" i="12"/>
  <c r="F56" i="12"/>
  <c r="I55" i="12"/>
  <c r="F55" i="12"/>
  <c r="I54" i="12"/>
  <c r="F54" i="12"/>
  <c r="I53" i="12"/>
  <c r="F53" i="12"/>
  <c r="I52" i="12"/>
  <c r="F52" i="12"/>
  <c r="I51" i="12"/>
  <c r="F51" i="12"/>
  <c r="I50" i="12"/>
  <c r="F50" i="12"/>
  <c r="I49" i="12"/>
  <c r="F49" i="12"/>
  <c r="I48" i="12"/>
  <c r="F48" i="12"/>
  <c r="I47" i="12"/>
  <c r="F47" i="12"/>
  <c r="I46" i="12"/>
  <c r="F46" i="12"/>
  <c r="I45" i="12"/>
  <c r="F45" i="12"/>
  <c r="I44" i="12"/>
  <c r="F44" i="12"/>
  <c r="I43" i="12"/>
  <c r="F43" i="12"/>
  <c r="I42" i="12"/>
  <c r="F42" i="12"/>
  <c r="I41" i="12"/>
  <c r="F41" i="12"/>
  <c r="I40" i="12"/>
  <c r="F40" i="12"/>
  <c r="I39" i="12"/>
  <c r="F39" i="12"/>
  <c r="I38" i="12"/>
  <c r="F38" i="12"/>
  <c r="I37" i="12"/>
  <c r="F37" i="12"/>
  <c r="I36" i="12"/>
  <c r="F36" i="12"/>
  <c r="I35" i="12"/>
  <c r="F35" i="12"/>
  <c r="I34" i="12"/>
  <c r="F34" i="12"/>
  <c r="I33" i="12"/>
  <c r="F33" i="12"/>
  <c r="I32" i="12"/>
  <c r="F32" i="12"/>
  <c r="I31" i="12"/>
  <c r="F31" i="12"/>
  <c r="I30" i="12"/>
  <c r="F30" i="12"/>
  <c r="I29" i="12"/>
  <c r="F29" i="12"/>
  <c r="I28" i="12"/>
  <c r="F28" i="12"/>
  <c r="I27" i="12"/>
  <c r="F27" i="12"/>
  <c r="I26" i="12"/>
  <c r="F26" i="12"/>
  <c r="I25" i="12"/>
  <c r="F25" i="12"/>
  <c r="I24" i="12"/>
  <c r="F24" i="12"/>
  <c r="I23" i="12"/>
  <c r="F23" i="12"/>
  <c r="I22" i="12"/>
  <c r="F22" i="12"/>
  <c r="I21" i="12"/>
  <c r="F21" i="12"/>
  <c r="I20" i="12"/>
  <c r="F20" i="12"/>
  <c r="I19" i="12"/>
  <c r="F19" i="12"/>
  <c r="I18" i="12"/>
  <c r="F18" i="12"/>
  <c r="I17" i="12"/>
  <c r="F17" i="12"/>
  <c r="I16" i="12"/>
  <c r="F16" i="12"/>
  <c r="I15" i="12"/>
  <c r="F15" i="12"/>
  <c r="I14" i="12"/>
  <c r="F14" i="12"/>
  <c r="I13" i="12"/>
  <c r="F13" i="12"/>
  <c r="I12" i="12"/>
  <c r="F12" i="12"/>
  <c r="I11" i="12"/>
  <c r="F11" i="12"/>
  <c r="I10" i="12"/>
  <c r="F10" i="12"/>
  <c r="I9" i="12"/>
  <c r="F9" i="12"/>
  <c r="I8" i="12"/>
  <c r="F8" i="12"/>
  <c r="I7" i="12"/>
  <c r="F7" i="12"/>
  <c r="S3" i="12" l="1"/>
  <c r="S2" i="12"/>
  <c r="G98" i="12" l="1"/>
  <c r="J94" i="12"/>
  <c r="J93" i="12"/>
  <c r="J90" i="12"/>
  <c r="J89" i="12"/>
  <c r="J98" i="12"/>
  <c r="J97" i="12"/>
  <c r="J95" i="12"/>
  <c r="J96" i="12"/>
  <c r="G89" i="12"/>
  <c r="G93" i="12"/>
  <c r="G94" i="12"/>
  <c r="G95" i="12"/>
  <c r="G96" i="12"/>
  <c r="G90" i="12"/>
  <c r="G97" i="12"/>
  <c r="J99" i="12" l="1"/>
  <c r="J91" i="12" s="1"/>
  <c r="G99" i="12"/>
  <c r="G91" i="12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<sst xmlns="http://schemas.openxmlformats.org/spreadsheetml/2006/main" count="536" uniqueCount="389">
  <si>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</si>
  <si>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</si>
  <si>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</si>
  <si>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</si>
  <si>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</si>
  <si>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</si>
  <si>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</si>
  <si>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</si>
  <si>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</si>
  <si>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</si>
  <si>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</si>
  <si>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</si>
  <si>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</si>
  <si>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</si>
  <si>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</si>
  <si>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</si>
  <si>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</si>
  <si>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</si>
  <si>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</si>
  <si>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</si>
  <si>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</si>
  <si>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</si>
  <si>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</si>
  <si>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</si>
  <si>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</si>
  <si>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</si>
  <si>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</si>
  <si>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</si>
  <si>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</si>
  <si>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</si>
  <si>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</si>
  <si>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</si>
  <si>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</si>
  <si>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</si>
  <si>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</si>
  <si>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</si>
  <si>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</si>
  <si>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</si>
  <si>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</si>
  <si>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</si>
  <si>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</si>
  <si>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</si>
  <si>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</si>
  <si>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</si>
  <si>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</si>
  <si>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</si>
  <si>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</si>
  <si>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</si>
  <si>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</si>
  <si>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</si>
  <si>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</si>
  <si>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</si>
  <si>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</si>
  <si>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</si>
  <si>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</si>
  <si>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</si>
  <si>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</si>
  <si>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</si>
  <si>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</si>
  <si>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</si>
  <si>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</si>
  <si>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</si>
  <si>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</si>
  <si>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</si>
  <si>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</si>
  <si>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</si>
  <si>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</si>
  <si>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</si>
  <si>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</si>
  <si>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</si>
  <si>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</si>
  <si>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</si>
  <si>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</si>
  <si>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</si>
  <si>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</si>
  <si>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</si>
  <si>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</si>
  <si>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</si>
  <si>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</si>
  <si>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</si>
  <si>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</si>
  <si>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</si>
  <si>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</si>
  <si>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</si>
  <si>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</si>
  <si>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</si>
  <si>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</si>
  <si>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</si>
  <si>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</si>
  <si>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</si>
  <si>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</si>
  <si>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</si>
  <si>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</si>
  <si>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</si>
  <si>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</si>
  <si>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</si>
  <si>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</si>
  <si>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</si>
  <si>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</si>
  <si>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</si>
  <si>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</si>
  <si>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</si>
  <si>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</si>
  <si>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</si>
  <si>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</si>
  <si>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</si>
  <si>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</si>
  <si>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</si>
  <si>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</si>
  <si>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</si>
  <si>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</si>
  <si>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</si>
  <si>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</si>
  <si>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</si>
  <si>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</si>
  <si>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</si>
  <si>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</si>
  <si>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</si>
  <si>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</si>
  <si>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</si>
  <si>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</si>
  <si>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</si>
  <si>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</si>
  <si>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</si>
  <si>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</si>
  <si>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</si>
  <si>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</si>
  <si>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</si>
  <si>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</si>
  <si>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</si>
  <si>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</si>
  <si>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</si>
  <si>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</si>
  <si>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</si>
  <si>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</si>
  <si>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</si>
  <si>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</si>
  <si>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</si>
  <si>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</si>
  <si>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</si>
  <si>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</si>
  <si>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</si>
  <si>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</si>
  <si>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</si>
  <si>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</si>
  <si>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</si>
  <si>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</si>
  <si>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</si>
  <si>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</si>
  <si>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</si>
  <si>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</si>
  <si>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</si>
  <si>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</si>
  <si>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</si>
  <si>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</si>
  <si>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</si>
  <si>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</si>
  <si>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</si>
  <si>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</si>
  <si>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</si>
  <si>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</si>
  <si>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</si>
  <si>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</si>
  <si>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</si>
  <si>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</si>
  <si>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</si>
  <si>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</si>
  <si>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</si>
  <si>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</si>
  <si>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</si>
  <si>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</si>
  <si>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</si>
  <si>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</si>
  <si>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</si>
  <si>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</si>
  <si>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</si>
  <si>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</si>
  <si>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</si>
  <si>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</si>
  <si>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</si>
  <si>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</si>
  <si>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</si>
  <si>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</si>
  <si>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</si>
  <si>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</si>
  <si>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</si>
  <si>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</si>
  <si>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</si>
  <si>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</si>
  <si>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</si>
  <si>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</si>
  <si>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</si>
  <si>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</si>
  <si>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</si>
  <si>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</si>
  <si>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</si>
  <si>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</si>
  <si>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</si>
  <si>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</si>
  <si>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</si>
  <si>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</si>
  <si>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</si>
  <si>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</si>
  <si>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</si>
  <si>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</si>
  <si>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</si>
  <si>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</si>
  <si>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</si>
  <si>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</si>
  <si>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</si>
  <si>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</si>
  <si>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</si>
  <si>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</si>
  <si>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</si>
  <si>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</si>
  <si>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</si>
  <si>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</si>
  <si>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</si>
  <si>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</si>
  <si>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</si>
  <si>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</si>
  <si>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</si>
  <si>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</si>
  <si>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</si>
  <si>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</si>
  <si>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</si>
  <si>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</si>
  <si>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</si>
  <si>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</si>
  <si>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</si>
  <si>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</si>
  <si>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</si>
  <si>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</si>
  <si>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</si>
  <si>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</si>
  <si>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</si>
  <si>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</si>
  <si>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</si>
  <si>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</si>
  <si>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</si>
  <si>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</si>
  <si>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</si>
  <si>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</si>
  <si>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</si>
  <si>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</si>
  <si>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</si>
  <si>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</si>
  <si>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</si>
  <si>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</si>
  <si>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</si>
  <si>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</si>
  <si>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</si>
  <si>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</si>
  <si>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</si>
  <si>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</si>
  <si>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</si>
  <si>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</si>
  <si>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</si>
  <si>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</si>
  <si>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</si>
  <si>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 xml:space="preserve">โทร.  </t>
  </si>
  <si>
    <t>หน่วยงาน</t>
  </si>
  <si>
    <t>เป้าหมาย</t>
  </si>
  <si>
    <t>ผู้เข้า</t>
  </si>
  <si>
    <t>ตัวคูณ</t>
  </si>
  <si>
    <t>ผู้รายงานผล</t>
  </si>
  <si>
    <t xml:space="preserve">   ตัวชี้วัดที่ 3.3.3.1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</si>
  <si>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</si>
  <si>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</si>
  <si>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</si>
  <si>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</si>
  <si>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</si>
  <si>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</si>
  <si>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</si>
  <si>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</si>
  <si>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</si>
  <si>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</si>
  <si>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</si>
  <si>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</si>
  <si>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</si>
  <si>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</si>
  <si>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</si>
  <si>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</si>
  <si>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</si>
  <si>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</si>
  <si>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</si>
  <si>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</si>
  <si>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</si>
  <si>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</si>
  <si>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</si>
  <si>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</si>
  <si>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</si>
  <si>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</si>
  <si>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</si>
  <si>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</si>
  <si>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</si>
  <si>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</si>
  <si>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</si>
  <si>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</si>
  <si>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</si>
  <si>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</si>
  <si>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</si>
  <si>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</si>
  <si>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</si>
  <si>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</si>
  <si>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</si>
  <si>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</si>
  <si>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</si>
  <si>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</si>
  <si>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</si>
  <si>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</si>
  <si>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</si>
  <si>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</si>
  <si>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</si>
  <si>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</si>
  <si>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</si>
  <si>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</si>
  <si>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</si>
  <si>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</si>
  <si>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</si>
  <si>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</si>
  <si>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</si>
  <si>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</si>
  <si>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</si>
  <si>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</si>
  <si>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</si>
  <si>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</si>
  <si>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</si>
  <si>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</si>
  <si>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</si>
  <si>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</si>
  <si>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</si>
  <si>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</si>
  <si>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</si>
  <si>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</si>
  <si>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</si>
  <si>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</si>
  <si>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</si>
  <si>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</si>
  <si>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</si>
  <si>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</si>
  <si>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</si>
  <si>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</si>
  <si>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</si>
  <si>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</si>
  <si>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</si>
  <si>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</si>
  <si>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</si>
  <si>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</si>
  <si>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</si>
  <si>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</si>
  <si>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</si>
  <si>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</si>
  <si>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</si>
  <si>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</si>
  <si>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</si>
  <si>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</si>
  <si>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</si>
  <si>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</si>
  <si>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</si>
  <si>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</si>
  <si>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</si>
  <si>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</si>
  <si>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</si>
  <si>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</si>
  <si>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</si>
  <si>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</si>
  <si>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</si>
  <si>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</si>
  <si>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</si>
  <si>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</si>
  <si>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</si>
  <si>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</si>
  <si>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</si>
  <si>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</si>
  <si>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</si>
  <si>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</si>
  <si>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</si>
  <si>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</si>
  <si>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</si>
  <si>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</si>
  <si>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</si>
  <si>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</si>
  <si>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</si>
  <si>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</si>
  <si>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</si>
  <si>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3.3.3.1 และ 3.3.3.2</t>
  </si>
  <si>
    <t>สำนักพัฒนาผู้ฝึกฯ</t>
  </si>
  <si>
    <t>ตัวชี้วัดที่ 3.3.3.2 (ช่างไฟฟ้าภายในอาคาร)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</si>
</sst>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0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/>
  </cellStyleXfs>
  <cellXfs count="125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Fill="1" applyBorder="1" applyAlignment="1">
      <alignment horizontal="left" vertical="top"/>
    </xf>
    <xf numFmtId="0" fontId="4" fillId="0" borderId="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3" fontId="2" fillId="4" borderId="21" xfId="0" applyNumberFormat="1" applyFont="1" applyFill="1" applyBorder="1" applyAlignment="1">
      <alignment horizontal="center" vertical="center"/>
    </xf>
    <xf numFmtId="43" fontId="2" fillId="0" borderId="14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top"/>
    </xf>
    <xf numFmtId="0" fontId="5" fillId="4" borderId="2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top"/>
    </xf>
    <xf numFmtId="49" fontId="3" fillId="0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7" fillId="0" borderId="24" xfId="0" applyFont="1" applyFill="1" applyBorder="1"/>
    <xf numFmtId="0" fontId="2" fillId="0" borderId="0" xfId="0" applyFont="1" applyFill="1" applyBorder="1" applyAlignment="1">
      <alignment horizontal="left" vertical="top"/>
    </xf>
    <xf numFmtId="0" fontId="8" fillId="0" borderId="26" xfId="0" applyFont="1" applyFill="1" applyBorder="1"/>
    <xf numFmtId="0" fontId="8" fillId="0" borderId="28" xfId="0" applyFont="1" applyFill="1" applyBorder="1"/>
    <xf numFmtId="0" fontId="8" fillId="0" borderId="27" xfId="0" applyFont="1" applyFill="1" applyBorder="1"/>
    <xf numFmtId="0" fontId="8" fillId="0" borderId="29" xfId="0" applyFont="1" applyFill="1" applyBorder="1"/>
    <xf numFmtId="164" fontId="8" fillId="0" borderId="33" xfId="0" applyNumberFormat="1" applyFont="1" applyFill="1" applyBorder="1" applyAlignment="1">
      <alignment horizontal="center"/>
    </xf>
    <xf numFmtId="164" fontId="8" fillId="0" borderId="32" xfId="0" applyNumberFormat="1" applyFont="1" applyFill="1" applyBorder="1" applyAlignment="1">
      <alignment horizontal="center"/>
    </xf>
    <xf numFmtId="0" fontId="8" fillId="6" borderId="28" xfId="0" applyFont="1" applyFill="1" applyBorder="1"/>
    <xf numFmtId="0" fontId="8" fillId="6" borderId="29" xfId="0" applyFont="1" applyFill="1" applyBorder="1"/>
    <xf numFmtId="0" fontId="9" fillId="8" borderId="30" xfId="0" applyFont="1" applyFill="1" applyBorder="1"/>
    <xf numFmtId="0" fontId="9" fillId="8" borderId="31" xfId="0" applyFont="1" applyFill="1" applyBorder="1"/>
    <xf numFmtId="0" fontId="8" fillId="7" borderId="28" xfId="0" applyFont="1" applyFill="1" applyBorder="1"/>
    <xf numFmtId="0" fontId="8" fillId="7" borderId="29" xfId="0" applyFont="1" applyFill="1" applyBorder="1"/>
    <xf numFmtId="164" fontId="8" fillId="7" borderId="33" xfId="0" applyNumberFormat="1" applyFont="1" applyFill="1" applyBorder="1" applyAlignment="1">
      <alignment horizontal="center"/>
    </xf>
    <xf numFmtId="164" fontId="8" fillId="6" borderId="33" xfId="0" applyNumberFormat="1" applyFont="1" applyFill="1" applyBorder="1" applyAlignment="1">
      <alignment horizontal="center"/>
    </xf>
    <xf numFmtId="164" fontId="9" fillId="8" borderId="34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top"/>
    </xf>
    <xf numFmtId="0" fontId="3" fillId="8" borderId="15" xfId="0" applyFont="1" applyFill="1" applyBorder="1" applyAlignment="1">
      <alignment horizontal="center" vertical="center"/>
    </xf>
    <xf numFmtId="0" fontId="3" fillId="8" borderId="20" xfId="0" applyFont="1" applyFill="1" applyBorder="1" applyAlignment="1">
      <alignment horizontal="left" vertical="center"/>
    </xf>
    <xf numFmtId="49" fontId="3" fillId="0" borderId="15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0" fontId="7" fillId="8" borderId="23" xfId="0" applyFont="1" applyFill="1" applyBorder="1"/>
    <xf numFmtId="0" fontId="7" fillId="0" borderId="35" xfId="0" applyFont="1" applyFill="1" applyBorder="1"/>
    <xf numFmtId="0" fontId="7" fillId="0" borderId="36" xfId="0" applyFont="1" applyFill="1" applyBorder="1"/>
    <xf numFmtId="0" fontId="7" fillId="0" borderId="37" xfId="0" applyFont="1" applyFill="1" applyBorder="1"/>
    <xf numFmtId="0" fontId="3" fillId="0" borderId="0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1" fontId="1" fillId="9" borderId="15" xfId="0" applyNumberFormat="1" applyFont="1" applyFill="1" applyBorder="1" applyAlignment="1">
      <alignment horizontal="center" vertical="center"/>
    </xf>
    <xf numFmtId="41" fontId="1" fillId="9" borderId="16" xfId="0" applyNumberFormat="1" applyFont="1" applyFill="1" applyBorder="1" applyAlignment="1">
      <alignment horizontal="center" vertical="center"/>
    </xf>
    <xf numFmtId="43" fontId="1" fillId="9" borderId="16" xfId="0" applyNumberFormat="1" applyFont="1" applyFill="1" applyBorder="1" applyAlignment="1">
      <alignment horizontal="center" vertical="center"/>
    </xf>
    <xf numFmtId="164" fontId="1" fillId="9" borderId="4" xfId="0" applyNumberFormat="1" applyFont="1" applyFill="1" applyBorder="1" applyAlignment="1">
      <alignment horizontal="center" vertical="center"/>
    </xf>
    <xf numFmtId="41" fontId="1" fillId="0" borderId="38" xfId="0" applyNumberFormat="1" applyFont="1" applyFill="1" applyBorder="1" applyAlignment="1">
      <alignment horizontal="center" vertical="center"/>
    </xf>
    <xf numFmtId="41" fontId="1" fillId="0" borderId="39" xfId="0" applyNumberFormat="1" applyFont="1" applyFill="1" applyBorder="1" applyAlignment="1">
      <alignment horizontal="center" vertical="center"/>
    </xf>
    <xf numFmtId="43" fontId="1" fillId="0" borderId="39" xfId="0" applyNumberFormat="1" applyFont="1" applyFill="1" applyBorder="1" applyAlignment="1">
      <alignment horizontal="center" vertical="center"/>
    </xf>
    <xf numFmtId="164" fontId="1" fillId="0" borderId="40" xfId="0" applyNumberFormat="1" applyFont="1" applyFill="1" applyBorder="1" applyAlignment="1">
      <alignment horizontal="center" vertical="center"/>
    </xf>
    <xf numFmtId="41" fontId="1" fillId="0" borderId="41" xfId="0" applyNumberFormat="1" applyFont="1" applyFill="1" applyBorder="1" applyAlignment="1">
      <alignment horizontal="center" vertical="center"/>
    </xf>
    <xf numFmtId="41" fontId="1" fillId="0" borderId="42" xfId="0" applyNumberFormat="1" applyFont="1" applyFill="1" applyBorder="1" applyAlignment="1">
      <alignment horizontal="center" vertical="center"/>
    </xf>
    <xf numFmtId="43" fontId="1" fillId="0" borderId="42" xfId="0" applyNumberFormat="1" applyFont="1" applyFill="1" applyBorder="1" applyAlignment="1">
      <alignment horizontal="center" vertical="center"/>
    </xf>
    <xf numFmtId="164" fontId="1" fillId="0" borderId="43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41" fontId="1" fillId="0" borderId="44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5" xfId="0" applyNumberFormat="1" applyFont="1" applyFill="1" applyBorder="1" applyAlignment="1">
      <alignment horizontal="center" vertical="center"/>
    </xf>
    <xf numFmtId="0" fontId="1" fillId="8" borderId="23" xfId="0" applyFont="1" applyFill="1" applyBorder="1"/>
    <xf numFmtId="0" fontId="1" fillId="0" borderId="36" xfId="0" applyFont="1" applyFill="1" applyBorder="1"/>
    <xf numFmtId="0" fontId="1" fillId="0" borderId="24" xfId="0" applyFont="1" applyFill="1" applyBorder="1"/>
    <xf numFmtId="0" fontId="1" fillId="0" borderId="37" xfId="0" applyFont="1" applyFill="1" applyBorder="1"/>
    <xf numFmtId="0" fontId="1" fillId="0" borderId="36" xfId="0" applyFont="1" applyFill="1" applyBorder="1" applyAlignment="1">
      <alignment vertical="top" wrapText="1"/>
    </xf>
    <xf numFmtId="0" fontId="1" fillId="0" borderId="35" xfId="0" applyFont="1" applyFill="1" applyBorder="1"/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0" fontId="1" fillId="0" borderId="25" xfId="0" applyFont="1" applyFill="1" applyBorder="1"/>
    <xf numFmtId="164" fontId="1" fillId="0" borderId="9" xfId="0" applyNumberFormat="1" applyFont="1" applyFill="1" applyBorder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82" t="s">
        <v>0</v>
      </c>
      <c r="B3" s="82" t="s">
        <v>1</v>
      </c>
      <c r="C3" s="82" t="s">
        <v>213</v>
      </c>
      <c r="D3" s="82"/>
      <c r="E3" s="82"/>
      <c r="F3" s="82"/>
      <c r="G3" s="82"/>
      <c r="H3" s="82"/>
      <c r="I3" s="83">
        <v>2</v>
      </c>
      <c r="J3" s="82" t="s">
        <v>250</v>
      </c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2"/>
      <c r="BM3" s="82"/>
      <c r="BN3" s="82"/>
      <c r="BO3" s="82"/>
      <c r="BP3" s="82"/>
      <c r="BQ3" s="82"/>
      <c r="BR3" s="82"/>
      <c r="BS3" s="82"/>
      <c r="BT3" s="82"/>
      <c r="BU3" s="82"/>
      <c r="BV3" s="82"/>
      <c r="BW3" s="83">
        <v>4</v>
      </c>
      <c r="BX3" s="83">
        <v>5</v>
      </c>
      <c r="BY3" s="83"/>
      <c r="BZ3" s="83">
        <v>6</v>
      </c>
      <c r="CA3" s="83">
        <v>7</v>
      </c>
      <c r="CB3" s="83">
        <v>8</v>
      </c>
      <c r="CC3" s="83">
        <v>9</v>
      </c>
      <c r="CD3" s="85" t="s">
        <v>2</v>
      </c>
      <c r="CH3" s="5" t="s">
        <v>12</v>
      </c>
      <c r="CN3" s="5" t="s">
        <v>13</v>
      </c>
    </row>
    <row r="4" spans="1:92" s="5" customFormat="1" x14ac:dyDescent="0.25">
      <c r="A4" s="82"/>
      <c r="B4" s="82"/>
      <c r="C4" s="82"/>
      <c r="D4" s="82"/>
      <c r="E4" s="82"/>
      <c r="F4" s="82"/>
      <c r="G4" s="82"/>
      <c r="H4" s="82"/>
      <c r="I4" s="83"/>
      <c r="J4" s="82" t="s">
        <v>3</v>
      </c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 t="s">
        <v>4</v>
      </c>
      <c r="AO4" s="82"/>
      <c r="AP4" s="82" t="s">
        <v>5</v>
      </c>
      <c r="AQ4" s="82"/>
      <c r="AR4" s="82"/>
      <c r="AS4" s="82"/>
      <c r="AT4" s="82"/>
      <c r="AU4" s="82"/>
      <c r="AV4" s="83">
        <v>3.4</v>
      </c>
      <c r="AW4" s="83"/>
      <c r="AX4" s="83"/>
      <c r="AY4" s="83">
        <v>3.5</v>
      </c>
      <c r="AZ4" s="83"/>
      <c r="BA4" s="83">
        <v>3.6</v>
      </c>
      <c r="BB4" s="83"/>
      <c r="BC4" s="83">
        <v>3.7</v>
      </c>
      <c r="BD4" s="83"/>
      <c r="BE4" s="83"/>
      <c r="BF4" s="83"/>
      <c r="BG4" s="83"/>
      <c r="BH4" s="83"/>
      <c r="BI4" s="83"/>
      <c r="BJ4" s="83">
        <v>3.8</v>
      </c>
      <c r="BK4" s="83"/>
      <c r="BL4" s="83"/>
      <c r="BM4" s="83"/>
      <c r="BN4" s="83"/>
      <c r="BO4" s="83"/>
      <c r="BP4" s="83"/>
      <c r="BQ4" s="83">
        <v>3.9</v>
      </c>
      <c r="BR4" s="83"/>
      <c r="BS4" s="83" t="s">
        <v>246</v>
      </c>
      <c r="BT4" s="83" t="s">
        <v>247</v>
      </c>
      <c r="BU4" s="83">
        <v>3.12</v>
      </c>
      <c r="BV4" s="83"/>
      <c r="BW4" s="83"/>
      <c r="BX4" s="83"/>
      <c r="BY4" s="83"/>
      <c r="BZ4" s="83"/>
      <c r="CA4" s="83"/>
      <c r="CB4" s="83"/>
      <c r="CC4" s="83"/>
      <c r="CD4" s="85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82"/>
      <c r="B5" s="82"/>
      <c r="C5" s="82"/>
      <c r="D5" s="82"/>
      <c r="E5" s="82"/>
      <c r="F5" s="82"/>
      <c r="G5" s="82"/>
      <c r="H5" s="82"/>
      <c r="I5" s="83"/>
      <c r="J5" s="82" t="s">
        <v>6</v>
      </c>
      <c r="K5" s="82"/>
      <c r="L5" s="82"/>
      <c r="M5" s="82"/>
      <c r="N5" s="82" t="s">
        <v>7</v>
      </c>
      <c r="O5" s="82"/>
      <c r="P5" s="82"/>
      <c r="Q5" s="82"/>
      <c r="R5" s="82"/>
      <c r="S5" s="82" t="s">
        <v>8</v>
      </c>
      <c r="T5" s="82"/>
      <c r="U5" s="82"/>
      <c r="V5" s="82"/>
      <c r="W5" s="82"/>
      <c r="X5" s="82"/>
      <c r="Y5" s="82"/>
      <c r="Z5" s="82" t="s">
        <v>9</v>
      </c>
      <c r="AA5" s="82"/>
      <c r="AB5" s="82" t="s">
        <v>10</v>
      </c>
      <c r="AC5" s="82"/>
      <c r="AD5" s="82"/>
      <c r="AE5" s="82"/>
      <c r="AF5" s="82"/>
      <c r="AG5" s="82" t="s">
        <v>11</v>
      </c>
      <c r="AH5" s="82"/>
      <c r="AI5" s="82"/>
      <c r="AJ5" s="82"/>
      <c r="AK5" s="82"/>
      <c r="AL5" s="82"/>
      <c r="AM5" s="82"/>
      <c r="AN5" s="82"/>
      <c r="AO5" s="82"/>
      <c r="AP5" s="82" t="s">
        <v>39</v>
      </c>
      <c r="AQ5" s="82"/>
      <c r="AR5" s="82" t="s">
        <v>40</v>
      </c>
      <c r="AS5" s="82"/>
      <c r="AT5" s="83" t="s">
        <v>231</v>
      </c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  <c r="BN5" s="83"/>
      <c r="BO5" s="83"/>
      <c r="BP5" s="83"/>
      <c r="BQ5" s="83"/>
      <c r="BR5" s="83"/>
      <c r="BS5" s="83"/>
      <c r="BT5" s="83"/>
      <c r="BU5" s="83"/>
      <c r="BV5" s="83"/>
      <c r="BW5" s="83"/>
      <c r="BX5" s="83"/>
      <c r="BY5" s="83"/>
      <c r="BZ5" s="83"/>
      <c r="CA5" s="83"/>
      <c r="CB5" s="83"/>
      <c r="CC5" s="83"/>
      <c r="CD5" s="85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82"/>
      <c r="B6" s="82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84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84"/>
      <c r="BT6" s="84"/>
      <c r="BU6" s="4" t="s">
        <v>248</v>
      </c>
      <c r="BV6" s="4" t="s">
        <v>249</v>
      </c>
      <c r="BW6" s="84"/>
      <c r="BX6" s="3">
        <v>5.0999999999999996</v>
      </c>
      <c r="BY6" s="3">
        <v>5.2</v>
      </c>
      <c r="BZ6" s="83"/>
      <c r="CA6" s="83"/>
      <c r="CB6" s="83"/>
      <c r="CC6" s="83"/>
      <c r="CD6" s="85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50">
        <v>10</v>
      </c>
      <c r="AU8" s="50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51">
        <v>2.5</v>
      </c>
      <c r="AU67" s="51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9"/>
  <sheetViews>
    <sheetView tabSelected="1" topLeftCell="B1" zoomScaleNormal="100" zoomScaleSheetLayoutView="85" workbookViewId="0">
      <pane xSplit="2" ySplit="6" topLeftCell="D73" activePane="bottomRight" state="frozen"/>
      <selection activeCell="B1" sqref="B1"/>
      <selection pane="topRight" activeCell="D1" sqref="D1"/>
      <selection pane="bottomLeft" activeCell="B7" sqref="B7"/>
      <selection pane="bottomRight" activeCell="H28" sqref="H28"/>
    </sheetView>
  </sheetViews>
  <sheetFormatPr defaultRowHeight="21" x14ac:dyDescent="0.25"/>
  <cols>
    <col min="1" max="1" width="0" style="44" hidden="1" customWidth="1"/>
    <col min="2" max="2" width="9.140625" style="44"/>
    <col min="3" max="3" width="21.28515625" style="44" customWidth="1"/>
    <col min="4" max="7" width="10.5703125" style="44" customWidth="1"/>
    <col min="8" max="8" width="12.85546875" style="44" customWidth="1"/>
    <col min="9" max="9" width="11.7109375" style="44" customWidth="1"/>
    <col min="10" max="10" width="12.5703125" style="44" customWidth="1"/>
    <col min="11" max="11" width="16.5703125" style="69" customWidth="1"/>
    <col min="12" max="14" width="7.7109375" style="44" customWidth="1"/>
    <col min="15" max="15" width="8.85546875" style="44" bestFit="1" customWidth="1"/>
    <col min="16" max="251" width="9.140625" style="44"/>
    <col min="252" max="252" width="0" style="44" hidden="1" customWidth="1"/>
    <col min="253" max="253" width="18.28515625" style="44" customWidth="1"/>
    <col min="254" max="254" width="8.5703125" style="44" customWidth="1"/>
    <col min="255" max="255" width="8.42578125" style="44" customWidth="1"/>
    <col min="256" max="256" width="8.140625" style="44" customWidth="1"/>
    <col min="257" max="257" width="8.7109375" style="44" customWidth="1"/>
    <col min="258" max="259" width="9.42578125" style="44" customWidth="1"/>
    <col min="260" max="261" width="8.85546875" style="44" customWidth="1"/>
    <col min="262" max="263" width="7.7109375" style="44" customWidth="1"/>
    <col min="264" max="264" width="8.85546875" style="44" bestFit="1" customWidth="1"/>
    <col min="265" max="267" width="7.7109375" style="44" customWidth="1"/>
    <col min="268" max="268" width="8.85546875" style="44" bestFit="1" customWidth="1"/>
    <col min="269" max="507" width="9.140625" style="44"/>
    <col min="508" max="508" width="0" style="44" hidden="1" customWidth="1"/>
    <col min="509" max="509" width="18.28515625" style="44" customWidth="1"/>
    <col min="510" max="510" width="8.5703125" style="44" customWidth="1"/>
    <col min="511" max="511" width="8.42578125" style="44" customWidth="1"/>
    <col min="512" max="512" width="8.140625" style="44" customWidth="1"/>
    <col min="513" max="513" width="8.7109375" style="44" customWidth="1"/>
    <col min="514" max="515" width="9.42578125" style="44" customWidth="1"/>
    <col min="516" max="517" width="8.85546875" style="44" customWidth="1"/>
    <col min="518" max="519" width="7.7109375" style="44" customWidth="1"/>
    <col min="520" max="520" width="8.85546875" style="44" bestFit="1" customWidth="1"/>
    <col min="521" max="523" width="7.7109375" style="44" customWidth="1"/>
    <col min="524" max="524" width="8.85546875" style="44" bestFit="1" customWidth="1"/>
    <col min="525" max="763" width="9.140625" style="44"/>
    <col min="764" max="764" width="0" style="44" hidden="1" customWidth="1"/>
    <col min="765" max="765" width="18.28515625" style="44" customWidth="1"/>
    <col min="766" max="766" width="8.5703125" style="44" customWidth="1"/>
    <col min="767" max="767" width="8.42578125" style="44" customWidth="1"/>
    <col min="768" max="768" width="8.140625" style="44" customWidth="1"/>
    <col min="769" max="769" width="8.7109375" style="44" customWidth="1"/>
    <col min="770" max="771" width="9.42578125" style="44" customWidth="1"/>
    <col min="772" max="773" width="8.85546875" style="44" customWidth="1"/>
    <col min="774" max="775" width="7.7109375" style="44" customWidth="1"/>
    <col min="776" max="776" width="8.85546875" style="44" bestFit="1" customWidth="1"/>
    <col min="777" max="779" width="7.7109375" style="44" customWidth="1"/>
    <col min="780" max="780" width="8.85546875" style="44" bestFit="1" customWidth="1"/>
    <col min="781" max="1019" width="9.140625" style="44"/>
    <col min="1020" max="1020" width="0" style="44" hidden="1" customWidth="1"/>
    <col min="1021" max="1021" width="18.28515625" style="44" customWidth="1"/>
    <col min="1022" max="1022" width="8.5703125" style="44" customWidth="1"/>
    <col min="1023" max="1023" width="8.42578125" style="44" customWidth="1"/>
    <col min="1024" max="1024" width="8.140625" style="44" customWidth="1"/>
    <col min="1025" max="1025" width="8.7109375" style="44" customWidth="1"/>
    <col min="1026" max="1027" width="9.42578125" style="44" customWidth="1"/>
    <col min="1028" max="1029" width="8.85546875" style="44" customWidth="1"/>
    <col min="1030" max="1031" width="7.7109375" style="44" customWidth="1"/>
    <col min="1032" max="1032" width="8.85546875" style="44" bestFit="1" customWidth="1"/>
    <col min="1033" max="1035" width="7.7109375" style="44" customWidth="1"/>
    <col min="1036" max="1036" width="8.85546875" style="44" bestFit="1" customWidth="1"/>
    <col min="1037" max="1275" width="9.140625" style="44"/>
    <col min="1276" max="1276" width="0" style="44" hidden="1" customWidth="1"/>
    <col min="1277" max="1277" width="18.28515625" style="44" customWidth="1"/>
    <col min="1278" max="1278" width="8.5703125" style="44" customWidth="1"/>
    <col min="1279" max="1279" width="8.42578125" style="44" customWidth="1"/>
    <col min="1280" max="1280" width="8.140625" style="44" customWidth="1"/>
    <col min="1281" max="1281" width="8.7109375" style="44" customWidth="1"/>
    <col min="1282" max="1283" width="9.42578125" style="44" customWidth="1"/>
    <col min="1284" max="1285" width="8.85546875" style="44" customWidth="1"/>
    <col min="1286" max="1287" width="7.7109375" style="44" customWidth="1"/>
    <col min="1288" max="1288" width="8.85546875" style="44" bestFit="1" customWidth="1"/>
    <col min="1289" max="1291" width="7.7109375" style="44" customWidth="1"/>
    <col min="1292" max="1292" width="8.85546875" style="44" bestFit="1" customWidth="1"/>
    <col min="1293" max="1531" width="9.140625" style="44"/>
    <col min="1532" max="1532" width="0" style="44" hidden="1" customWidth="1"/>
    <col min="1533" max="1533" width="18.28515625" style="44" customWidth="1"/>
    <col min="1534" max="1534" width="8.5703125" style="44" customWidth="1"/>
    <col min="1535" max="1535" width="8.42578125" style="44" customWidth="1"/>
    <col min="1536" max="1536" width="8.140625" style="44" customWidth="1"/>
    <col min="1537" max="1537" width="8.7109375" style="44" customWidth="1"/>
    <col min="1538" max="1539" width="9.42578125" style="44" customWidth="1"/>
    <col min="1540" max="1541" width="8.85546875" style="44" customWidth="1"/>
    <col min="1542" max="1543" width="7.7109375" style="44" customWidth="1"/>
    <col min="1544" max="1544" width="8.85546875" style="44" bestFit="1" customWidth="1"/>
    <col min="1545" max="1547" width="7.7109375" style="44" customWidth="1"/>
    <col min="1548" max="1548" width="8.85546875" style="44" bestFit="1" customWidth="1"/>
    <col min="1549" max="1787" width="9.140625" style="44"/>
    <col min="1788" max="1788" width="0" style="44" hidden="1" customWidth="1"/>
    <col min="1789" max="1789" width="18.28515625" style="44" customWidth="1"/>
    <col min="1790" max="1790" width="8.5703125" style="44" customWidth="1"/>
    <col min="1791" max="1791" width="8.42578125" style="44" customWidth="1"/>
    <col min="1792" max="1792" width="8.140625" style="44" customWidth="1"/>
    <col min="1793" max="1793" width="8.7109375" style="44" customWidth="1"/>
    <col min="1794" max="1795" width="9.42578125" style="44" customWidth="1"/>
    <col min="1796" max="1797" width="8.85546875" style="44" customWidth="1"/>
    <col min="1798" max="1799" width="7.7109375" style="44" customWidth="1"/>
    <col min="1800" max="1800" width="8.85546875" style="44" bestFit="1" customWidth="1"/>
    <col min="1801" max="1803" width="7.7109375" style="44" customWidth="1"/>
    <col min="1804" max="1804" width="8.85546875" style="44" bestFit="1" customWidth="1"/>
    <col min="1805" max="2043" width="9.140625" style="44"/>
    <col min="2044" max="2044" width="0" style="44" hidden="1" customWidth="1"/>
    <col min="2045" max="2045" width="18.28515625" style="44" customWidth="1"/>
    <col min="2046" max="2046" width="8.5703125" style="44" customWidth="1"/>
    <col min="2047" max="2047" width="8.42578125" style="44" customWidth="1"/>
    <col min="2048" max="2048" width="8.140625" style="44" customWidth="1"/>
    <col min="2049" max="2049" width="8.7109375" style="44" customWidth="1"/>
    <col min="2050" max="2051" width="9.42578125" style="44" customWidth="1"/>
    <col min="2052" max="2053" width="8.85546875" style="44" customWidth="1"/>
    <col min="2054" max="2055" width="7.7109375" style="44" customWidth="1"/>
    <col min="2056" max="2056" width="8.85546875" style="44" bestFit="1" customWidth="1"/>
    <col min="2057" max="2059" width="7.7109375" style="44" customWidth="1"/>
    <col min="2060" max="2060" width="8.85546875" style="44" bestFit="1" customWidth="1"/>
    <col min="2061" max="2299" width="9.140625" style="44"/>
    <col min="2300" max="2300" width="0" style="44" hidden="1" customWidth="1"/>
    <col min="2301" max="2301" width="18.28515625" style="44" customWidth="1"/>
    <col min="2302" max="2302" width="8.5703125" style="44" customWidth="1"/>
    <col min="2303" max="2303" width="8.42578125" style="44" customWidth="1"/>
    <col min="2304" max="2304" width="8.140625" style="44" customWidth="1"/>
    <col min="2305" max="2305" width="8.7109375" style="44" customWidth="1"/>
    <col min="2306" max="2307" width="9.42578125" style="44" customWidth="1"/>
    <col min="2308" max="2309" width="8.85546875" style="44" customWidth="1"/>
    <col min="2310" max="2311" width="7.7109375" style="44" customWidth="1"/>
    <col min="2312" max="2312" width="8.85546875" style="44" bestFit="1" customWidth="1"/>
    <col min="2313" max="2315" width="7.7109375" style="44" customWidth="1"/>
    <col min="2316" max="2316" width="8.85546875" style="44" bestFit="1" customWidth="1"/>
    <col min="2317" max="2555" width="9.140625" style="44"/>
    <col min="2556" max="2556" width="0" style="44" hidden="1" customWidth="1"/>
    <col min="2557" max="2557" width="18.28515625" style="44" customWidth="1"/>
    <col min="2558" max="2558" width="8.5703125" style="44" customWidth="1"/>
    <col min="2559" max="2559" width="8.42578125" style="44" customWidth="1"/>
    <col min="2560" max="2560" width="8.140625" style="44" customWidth="1"/>
    <col min="2561" max="2561" width="8.7109375" style="44" customWidth="1"/>
    <col min="2562" max="2563" width="9.42578125" style="44" customWidth="1"/>
    <col min="2564" max="2565" width="8.85546875" style="44" customWidth="1"/>
    <col min="2566" max="2567" width="7.7109375" style="44" customWidth="1"/>
    <col min="2568" max="2568" width="8.85546875" style="44" bestFit="1" customWidth="1"/>
    <col min="2569" max="2571" width="7.7109375" style="44" customWidth="1"/>
    <col min="2572" max="2572" width="8.85546875" style="44" bestFit="1" customWidth="1"/>
    <col min="2573" max="2811" width="9.140625" style="44"/>
    <col min="2812" max="2812" width="0" style="44" hidden="1" customWidth="1"/>
    <col min="2813" max="2813" width="18.28515625" style="44" customWidth="1"/>
    <col min="2814" max="2814" width="8.5703125" style="44" customWidth="1"/>
    <col min="2815" max="2815" width="8.42578125" style="44" customWidth="1"/>
    <col min="2816" max="2816" width="8.140625" style="44" customWidth="1"/>
    <col min="2817" max="2817" width="8.7109375" style="44" customWidth="1"/>
    <col min="2818" max="2819" width="9.42578125" style="44" customWidth="1"/>
    <col min="2820" max="2821" width="8.85546875" style="44" customWidth="1"/>
    <col min="2822" max="2823" width="7.7109375" style="44" customWidth="1"/>
    <col min="2824" max="2824" width="8.85546875" style="44" bestFit="1" customWidth="1"/>
    <col min="2825" max="2827" width="7.7109375" style="44" customWidth="1"/>
    <col min="2828" max="2828" width="8.85546875" style="44" bestFit="1" customWidth="1"/>
    <col min="2829" max="3067" width="9.140625" style="44"/>
    <col min="3068" max="3068" width="0" style="44" hidden="1" customWidth="1"/>
    <col min="3069" max="3069" width="18.28515625" style="44" customWidth="1"/>
    <col min="3070" max="3070" width="8.5703125" style="44" customWidth="1"/>
    <col min="3071" max="3071" width="8.42578125" style="44" customWidth="1"/>
    <col min="3072" max="3072" width="8.140625" style="44" customWidth="1"/>
    <col min="3073" max="3073" width="8.7109375" style="44" customWidth="1"/>
    <col min="3074" max="3075" width="9.42578125" style="44" customWidth="1"/>
    <col min="3076" max="3077" width="8.85546875" style="44" customWidth="1"/>
    <col min="3078" max="3079" width="7.7109375" style="44" customWidth="1"/>
    <col min="3080" max="3080" width="8.85546875" style="44" bestFit="1" customWidth="1"/>
    <col min="3081" max="3083" width="7.7109375" style="44" customWidth="1"/>
    <col min="3084" max="3084" width="8.85546875" style="44" bestFit="1" customWidth="1"/>
    <col min="3085" max="3323" width="9.140625" style="44"/>
    <col min="3324" max="3324" width="0" style="44" hidden="1" customWidth="1"/>
    <col min="3325" max="3325" width="18.28515625" style="44" customWidth="1"/>
    <col min="3326" max="3326" width="8.5703125" style="44" customWidth="1"/>
    <col min="3327" max="3327" width="8.42578125" style="44" customWidth="1"/>
    <col min="3328" max="3328" width="8.140625" style="44" customWidth="1"/>
    <col min="3329" max="3329" width="8.7109375" style="44" customWidth="1"/>
    <col min="3330" max="3331" width="9.42578125" style="44" customWidth="1"/>
    <col min="3332" max="3333" width="8.85546875" style="44" customWidth="1"/>
    <col min="3334" max="3335" width="7.7109375" style="44" customWidth="1"/>
    <col min="3336" max="3336" width="8.85546875" style="44" bestFit="1" customWidth="1"/>
    <col min="3337" max="3339" width="7.7109375" style="44" customWidth="1"/>
    <col min="3340" max="3340" width="8.85546875" style="44" bestFit="1" customWidth="1"/>
    <col min="3341" max="3579" width="9.140625" style="44"/>
    <col min="3580" max="3580" width="0" style="44" hidden="1" customWidth="1"/>
    <col min="3581" max="3581" width="18.28515625" style="44" customWidth="1"/>
    <col min="3582" max="3582" width="8.5703125" style="44" customWidth="1"/>
    <col min="3583" max="3583" width="8.42578125" style="44" customWidth="1"/>
    <col min="3584" max="3584" width="8.140625" style="44" customWidth="1"/>
    <col min="3585" max="3585" width="8.7109375" style="44" customWidth="1"/>
    <col min="3586" max="3587" width="9.42578125" style="44" customWidth="1"/>
    <col min="3588" max="3589" width="8.85546875" style="44" customWidth="1"/>
    <col min="3590" max="3591" width="7.7109375" style="44" customWidth="1"/>
    <col min="3592" max="3592" width="8.85546875" style="44" bestFit="1" customWidth="1"/>
    <col min="3593" max="3595" width="7.7109375" style="44" customWidth="1"/>
    <col min="3596" max="3596" width="8.85546875" style="44" bestFit="1" customWidth="1"/>
    <col min="3597" max="3835" width="9.140625" style="44"/>
    <col min="3836" max="3836" width="0" style="44" hidden="1" customWidth="1"/>
    <col min="3837" max="3837" width="18.28515625" style="44" customWidth="1"/>
    <col min="3838" max="3838" width="8.5703125" style="44" customWidth="1"/>
    <col min="3839" max="3839" width="8.42578125" style="44" customWidth="1"/>
    <col min="3840" max="3840" width="8.140625" style="44" customWidth="1"/>
    <col min="3841" max="3841" width="8.7109375" style="44" customWidth="1"/>
    <col min="3842" max="3843" width="9.42578125" style="44" customWidth="1"/>
    <col min="3844" max="3845" width="8.85546875" style="44" customWidth="1"/>
    <col min="3846" max="3847" width="7.7109375" style="44" customWidth="1"/>
    <col min="3848" max="3848" width="8.85546875" style="44" bestFit="1" customWidth="1"/>
    <col min="3849" max="3851" width="7.7109375" style="44" customWidth="1"/>
    <col min="3852" max="3852" width="8.85546875" style="44" bestFit="1" customWidth="1"/>
    <col min="3853" max="4091" width="9.140625" style="44"/>
    <col min="4092" max="4092" width="0" style="44" hidden="1" customWidth="1"/>
    <col min="4093" max="4093" width="18.28515625" style="44" customWidth="1"/>
    <col min="4094" max="4094" width="8.5703125" style="44" customWidth="1"/>
    <col min="4095" max="4095" width="8.42578125" style="44" customWidth="1"/>
    <col min="4096" max="4096" width="8.140625" style="44" customWidth="1"/>
    <col min="4097" max="4097" width="8.7109375" style="44" customWidth="1"/>
    <col min="4098" max="4099" width="9.42578125" style="44" customWidth="1"/>
    <col min="4100" max="4101" width="8.85546875" style="44" customWidth="1"/>
    <col min="4102" max="4103" width="7.7109375" style="44" customWidth="1"/>
    <col min="4104" max="4104" width="8.85546875" style="44" bestFit="1" customWidth="1"/>
    <col min="4105" max="4107" width="7.7109375" style="44" customWidth="1"/>
    <col min="4108" max="4108" width="8.85546875" style="44" bestFit="1" customWidth="1"/>
    <col min="4109" max="4347" width="9.140625" style="44"/>
    <col min="4348" max="4348" width="0" style="44" hidden="1" customWidth="1"/>
    <col min="4349" max="4349" width="18.28515625" style="44" customWidth="1"/>
    <col min="4350" max="4350" width="8.5703125" style="44" customWidth="1"/>
    <col min="4351" max="4351" width="8.42578125" style="44" customWidth="1"/>
    <col min="4352" max="4352" width="8.140625" style="44" customWidth="1"/>
    <col min="4353" max="4353" width="8.7109375" style="44" customWidth="1"/>
    <col min="4354" max="4355" width="9.42578125" style="44" customWidth="1"/>
    <col min="4356" max="4357" width="8.85546875" style="44" customWidth="1"/>
    <col min="4358" max="4359" width="7.7109375" style="44" customWidth="1"/>
    <col min="4360" max="4360" width="8.85546875" style="44" bestFit="1" customWidth="1"/>
    <col min="4361" max="4363" width="7.7109375" style="44" customWidth="1"/>
    <col min="4364" max="4364" width="8.85546875" style="44" bestFit="1" customWidth="1"/>
    <col min="4365" max="4603" width="9.140625" style="44"/>
    <col min="4604" max="4604" width="0" style="44" hidden="1" customWidth="1"/>
    <col min="4605" max="4605" width="18.28515625" style="44" customWidth="1"/>
    <col min="4606" max="4606" width="8.5703125" style="44" customWidth="1"/>
    <col min="4607" max="4607" width="8.42578125" style="44" customWidth="1"/>
    <col min="4608" max="4608" width="8.140625" style="44" customWidth="1"/>
    <col min="4609" max="4609" width="8.7109375" style="44" customWidth="1"/>
    <col min="4610" max="4611" width="9.42578125" style="44" customWidth="1"/>
    <col min="4612" max="4613" width="8.85546875" style="44" customWidth="1"/>
    <col min="4614" max="4615" width="7.7109375" style="44" customWidth="1"/>
    <col min="4616" max="4616" width="8.85546875" style="44" bestFit="1" customWidth="1"/>
    <col min="4617" max="4619" width="7.7109375" style="44" customWidth="1"/>
    <col min="4620" max="4620" width="8.85546875" style="44" bestFit="1" customWidth="1"/>
    <col min="4621" max="4859" width="9.140625" style="44"/>
    <col min="4860" max="4860" width="0" style="44" hidden="1" customWidth="1"/>
    <col min="4861" max="4861" width="18.28515625" style="44" customWidth="1"/>
    <col min="4862" max="4862" width="8.5703125" style="44" customWidth="1"/>
    <col min="4863" max="4863" width="8.42578125" style="44" customWidth="1"/>
    <col min="4864" max="4864" width="8.140625" style="44" customWidth="1"/>
    <col min="4865" max="4865" width="8.7109375" style="44" customWidth="1"/>
    <col min="4866" max="4867" width="9.42578125" style="44" customWidth="1"/>
    <col min="4868" max="4869" width="8.85546875" style="44" customWidth="1"/>
    <col min="4870" max="4871" width="7.7109375" style="44" customWidth="1"/>
    <col min="4872" max="4872" width="8.85546875" style="44" bestFit="1" customWidth="1"/>
    <col min="4873" max="4875" width="7.7109375" style="44" customWidth="1"/>
    <col min="4876" max="4876" width="8.85546875" style="44" bestFit="1" customWidth="1"/>
    <col min="4877" max="5115" width="9.140625" style="44"/>
    <col min="5116" max="5116" width="0" style="44" hidden="1" customWidth="1"/>
    <col min="5117" max="5117" width="18.28515625" style="44" customWidth="1"/>
    <col min="5118" max="5118" width="8.5703125" style="44" customWidth="1"/>
    <col min="5119" max="5119" width="8.42578125" style="44" customWidth="1"/>
    <col min="5120" max="5120" width="8.140625" style="44" customWidth="1"/>
    <col min="5121" max="5121" width="8.7109375" style="44" customWidth="1"/>
    <col min="5122" max="5123" width="9.42578125" style="44" customWidth="1"/>
    <col min="5124" max="5125" width="8.85546875" style="44" customWidth="1"/>
    <col min="5126" max="5127" width="7.7109375" style="44" customWidth="1"/>
    <col min="5128" max="5128" width="8.85546875" style="44" bestFit="1" customWidth="1"/>
    <col min="5129" max="5131" width="7.7109375" style="44" customWidth="1"/>
    <col min="5132" max="5132" width="8.85546875" style="44" bestFit="1" customWidth="1"/>
    <col min="5133" max="5371" width="9.140625" style="44"/>
    <col min="5372" max="5372" width="0" style="44" hidden="1" customWidth="1"/>
    <col min="5373" max="5373" width="18.28515625" style="44" customWidth="1"/>
    <col min="5374" max="5374" width="8.5703125" style="44" customWidth="1"/>
    <col min="5375" max="5375" width="8.42578125" style="44" customWidth="1"/>
    <col min="5376" max="5376" width="8.140625" style="44" customWidth="1"/>
    <col min="5377" max="5377" width="8.7109375" style="44" customWidth="1"/>
    <col min="5378" max="5379" width="9.42578125" style="44" customWidth="1"/>
    <col min="5380" max="5381" width="8.85546875" style="44" customWidth="1"/>
    <col min="5382" max="5383" width="7.7109375" style="44" customWidth="1"/>
    <col min="5384" max="5384" width="8.85546875" style="44" bestFit="1" customWidth="1"/>
    <col min="5385" max="5387" width="7.7109375" style="44" customWidth="1"/>
    <col min="5388" max="5388" width="8.85546875" style="44" bestFit="1" customWidth="1"/>
    <col min="5389" max="5627" width="9.140625" style="44"/>
    <col min="5628" max="5628" width="0" style="44" hidden="1" customWidth="1"/>
    <col min="5629" max="5629" width="18.28515625" style="44" customWidth="1"/>
    <col min="5630" max="5630" width="8.5703125" style="44" customWidth="1"/>
    <col min="5631" max="5631" width="8.42578125" style="44" customWidth="1"/>
    <col min="5632" max="5632" width="8.140625" style="44" customWidth="1"/>
    <col min="5633" max="5633" width="8.7109375" style="44" customWidth="1"/>
    <col min="5634" max="5635" width="9.42578125" style="44" customWidth="1"/>
    <col min="5636" max="5637" width="8.85546875" style="44" customWidth="1"/>
    <col min="5638" max="5639" width="7.7109375" style="44" customWidth="1"/>
    <col min="5640" max="5640" width="8.85546875" style="44" bestFit="1" customWidth="1"/>
    <col min="5641" max="5643" width="7.7109375" style="44" customWidth="1"/>
    <col min="5644" max="5644" width="8.85546875" style="44" bestFit="1" customWidth="1"/>
    <col min="5645" max="5883" width="9.140625" style="44"/>
    <col min="5884" max="5884" width="0" style="44" hidden="1" customWidth="1"/>
    <col min="5885" max="5885" width="18.28515625" style="44" customWidth="1"/>
    <col min="5886" max="5886" width="8.5703125" style="44" customWidth="1"/>
    <col min="5887" max="5887" width="8.42578125" style="44" customWidth="1"/>
    <col min="5888" max="5888" width="8.140625" style="44" customWidth="1"/>
    <col min="5889" max="5889" width="8.7109375" style="44" customWidth="1"/>
    <col min="5890" max="5891" width="9.42578125" style="44" customWidth="1"/>
    <col min="5892" max="5893" width="8.85546875" style="44" customWidth="1"/>
    <col min="5894" max="5895" width="7.7109375" style="44" customWidth="1"/>
    <col min="5896" max="5896" width="8.85546875" style="44" bestFit="1" customWidth="1"/>
    <col min="5897" max="5899" width="7.7109375" style="44" customWidth="1"/>
    <col min="5900" max="5900" width="8.85546875" style="44" bestFit="1" customWidth="1"/>
    <col min="5901" max="6139" width="9.140625" style="44"/>
    <col min="6140" max="6140" width="0" style="44" hidden="1" customWidth="1"/>
    <col min="6141" max="6141" width="18.28515625" style="44" customWidth="1"/>
    <col min="6142" max="6142" width="8.5703125" style="44" customWidth="1"/>
    <col min="6143" max="6143" width="8.42578125" style="44" customWidth="1"/>
    <col min="6144" max="6144" width="8.140625" style="44" customWidth="1"/>
    <col min="6145" max="6145" width="8.7109375" style="44" customWidth="1"/>
    <col min="6146" max="6147" width="9.42578125" style="44" customWidth="1"/>
    <col min="6148" max="6149" width="8.85546875" style="44" customWidth="1"/>
    <col min="6150" max="6151" width="7.7109375" style="44" customWidth="1"/>
    <col min="6152" max="6152" width="8.85546875" style="44" bestFit="1" customWidth="1"/>
    <col min="6153" max="6155" width="7.7109375" style="44" customWidth="1"/>
    <col min="6156" max="6156" width="8.85546875" style="44" bestFit="1" customWidth="1"/>
    <col min="6157" max="6395" width="9.140625" style="44"/>
    <col min="6396" max="6396" width="0" style="44" hidden="1" customWidth="1"/>
    <col min="6397" max="6397" width="18.28515625" style="44" customWidth="1"/>
    <col min="6398" max="6398" width="8.5703125" style="44" customWidth="1"/>
    <col min="6399" max="6399" width="8.42578125" style="44" customWidth="1"/>
    <col min="6400" max="6400" width="8.140625" style="44" customWidth="1"/>
    <col min="6401" max="6401" width="8.7109375" style="44" customWidth="1"/>
    <col min="6402" max="6403" width="9.42578125" style="44" customWidth="1"/>
    <col min="6404" max="6405" width="8.85546875" style="44" customWidth="1"/>
    <col min="6406" max="6407" width="7.7109375" style="44" customWidth="1"/>
    <col min="6408" max="6408" width="8.85546875" style="44" bestFit="1" customWidth="1"/>
    <col min="6409" max="6411" width="7.7109375" style="44" customWidth="1"/>
    <col min="6412" max="6412" width="8.85546875" style="44" bestFit="1" customWidth="1"/>
    <col min="6413" max="6651" width="9.140625" style="44"/>
    <col min="6652" max="6652" width="0" style="44" hidden="1" customWidth="1"/>
    <col min="6653" max="6653" width="18.28515625" style="44" customWidth="1"/>
    <col min="6654" max="6654" width="8.5703125" style="44" customWidth="1"/>
    <col min="6655" max="6655" width="8.42578125" style="44" customWidth="1"/>
    <col min="6656" max="6656" width="8.140625" style="44" customWidth="1"/>
    <col min="6657" max="6657" width="8.7109375" style="44" customWidth="1"/>
    <col min="6658" max="6659" width="9.42578125" style="44" customWidth="1"/>
    <col min="6660" max="6661" width="8.85546875" style="44" customWidth="1"/>
    <col min="6662" max="6663" width="7.7109375" style="44" customWidth="1"/>
    <col min="6664" max="6664" width="8.85546875" style="44" bestFit="1" customWidth="1"/>
    <col min="6665" max="6667" width="7.7109375" style="44" customWidth="1"/>
    <col min="6668" max="6668" width="8.85546875" style="44" bestFit="1" customWidth="1"/>
    <col min="6669" max="6907" width="9.140625" style="44"/>
    <col min="6908" max="6908" width="0" style="44" hidden="1" customWidth="1"/>
    <col min="6909" max="6909" width="18.28515625" style="44" customWidth="1"/>
    <col min="6910" max="6910" width="8.5703125" style="44" customWidth="1"/>
    <col min="6911" max="6911" width="8.42578125" style="44" customWidth="1"/>
    <col min="6912" max="6912" width="8.140625" style="44" customWidth="1"/>
    <col min="6913" max="6913" width="8.7109375" style="44" customWidth="1"/>
    <col min="6914" max="6915" width="9.42578125" style="44" customWidth="1"/>
    <col min="6916" max="6917" width="8.85546875" style="44" customWidth="1"/>
    <col min="6918" max="6919" width="7.7109375" style="44" customWidth="1"/>
    <col min="6920" max="6920" width="8.85546875" style="44" bestFit="1" customWidth="1"/>
    <col min="6921" max="6923" width="7.7109375" style="44" customWidth="1"/>
    <col min="6924" max="6924" width="8.85546875" style="44" bestFit="1" customWidth="1"/>
    <col min="6925" max="7163" width="9.140625" style="44"/>
    <col min="7164" max="7164" width="0" style="44" hidden="1" customWidth="1"/>
    <col min="7165" max="7165" width="18.28515625" style="44" customWidth="1"/>
    <col min="7166" max="7166" width="8.5703125" style="44" customWidth="1"/>
    <col min="7167" max="7167" width="8.42578125" style="44" customWidth="1"/>
    <col min="7168" max="7168" width="8.140625" style="44" customWidth="1"/>
    <col min="7169" max="7169" width="8.7109375" style="44" customWidth="1"/>
    <col min="7170" max="7171" width="9.42578125" style="44" customWidth="1"/>
    <col min="7172" max="7173" width="8.85546875" style="44" customWidth="1"/>
    <col min="7174" max="7175" width="7.7109375" style="44" customWidth="1"/>
    <col min="7176" max="7176" width="8.85546875" style="44" bestFit="1" customWidth="1"/>
    <col min="7177" max="7179" width="7.7109375" style="44" customWidth="1"/>
    <col min="7180" max="7180" width="8.85546875" style="44" bestFit="1" customWidth="1"/>
    <col min="7181" max="7419" width="9.140625" style="44"/>
    <col min="7420" max="7420" width="0" style="44" hidden="1" customWidth="1"/>
    <col min="7421" max="7421" width="18.28515625" style="44" customWidth="1"/>
    <col min="7422" max="7422" width="8.5703125" style="44" customWidth="1"/>
    <col min="7423" max="7423" width="8.42578125" style="44" customWidth="1"/>
    <col min="7424" max="7424" width="8.140625" style="44" customWidth="1"/>
    <col min="7425" max="7425" width="8.7109375" style="44" customWidth="1"/>
    <col min="7426" max="7427" width="9.42578125" style="44" customWidth="1"/>
    <col min="7428" max="7429" width="8.85546875" style="44" customWidth="1"/>
    <col min="7430" max="7431" width="7.7109375" style="44" customWidth="1"/>
    <col min="7432" max="7432" width="8.85546875" style="44" bestFit="1" customWidth="1"/>
    <col min="7433" max="7435" width="7.7109375" style="44" customWidth="1"/>
    <col min="7436" max="7436" width="8.85546875" style="44" bestFit="1" customWidth="1"/>
    <col min="7437" max="7675" width="9.140625" style="44"/>
    <col min="7676" max="7676" width="0" style="44" hidden="1" customWidth="1"/>
    <col min="7677" max="7677" width="18.28515625" style="44" customWidth="1"/>
    <col min="7678" max="7678" width="8.5703125" style="44" customWidth="1"/>
    <col min="7679" max="7679" width="8.42578125" style="44" customWidth="1"/>
    <col min="7680" max="7680" width="8.140625" style="44" customWidth="1"/>
    <col min="7681" max="7681" width="8.7109375" style="44" customWidth="1"/>
    <col min="7682" max="7683" width="9.42578125" style="44" customWidth="1"/>
    <col min="7684" max="7685" width="8.85546875" style="44" customWidth="1"/>
    <col min="7686" max="7687" width="7.7109375" style="44" customWidth="1"/>
    <col min="7688" max="7688" width="8.85546875" style="44" bestFit="1" customWidth="1"/>
    <col min="7689" max="7691" width="7.7109375" style="44" customWidth="1"/>
    <col min="7692" max="7692" width="8.85546875" style="44" bestFit="1" customWidth="1"/>
    <col min="7693" max="7931" width="9.140625" style="44"/>
    <col min="7932" max="7932" width="0" style="44" hidden="1" customWidth="1"/>
    <col min="7933" max="7933" width="18.28515625" style="44" customWidth="1"/>
    <col min="7934" max="7934" width="8.5703125" style="44" customWidth="1"/>
    <col min="7935" max="7935" width="8.42578125" style="44" customWidth="1"/>
    <col min="7936" max="7936" width="8.140625" style="44" customWidth="1"/>
    <col min="7937" max="7937" width="8.7109375" style="44" customWidth="1"/>
    <col min="7938" max="7939" width="9.42578125" style="44" customWidth="1"/>
    <col min="7940" max="7941" width="8.85546875" style="44" customWidth="1"/>
    <col min="7942" max="7943" width="7.7109375" style="44" customWidth="1"/>
    <col min="7944" max="7944" width="8.85546875" style="44" bestFit="1" customWidth="1"/>
    <col min="7945" max="7947" width="7.7109375" style="44" customWidth="1"/>
    <col min="7948" max="7948" width="8.85546875" style="44" bestFit="1" customWidth="1"/>
    <col min="7949" max="8187" width="9.140625" style="44"/>
    <col min="8188" max="8188" width="0" style="44" hidden="1" customWidth="1"/>
    <col min="8189" max="8189" width="18.28515625" style="44" customWidth="1"/>
    <col min="8190" max="8190" width="8.5703125" style="44" customWidth="1"/>
    <col min="8191" max="8191" width="8.42578125" style="44" customWidth="1"/>
    <col min="8192" max="8192" width="8.140625" style="44" customWidth="1"/>
    <col min="8193" max="8193" width="8.7109375" style="44" customWidth="1"/>
    <col min="8194" max="8195" width="9.42578125" style="44" customWidth="1"/>
    <col min="8196" max="8197" width="8.85546875" style="44" customWidth="1"/>
    <col min="8198" max="8199" width="7.7109375" style="44" customWidth="1"/>
    <col min="8200" max="8200" width="8.85546875" style="44" bestFit="1" customWidth="1"/>
    <col min="8201" max="8203" width="7.7109375" style="44" customWidth="1"/>
    <col min="8204" max="8204" width="8.85546875" style="44" bestFit="1" customWidth="1"/>
    <col min="8205" max="8443" width="9.140625" style="44"/>
    <col min="8444" max="8444" width="0" style="44" hidden="1" customWidth="1"/>
    <col min="8445" max="8445" width="18.28515625" style="44" customWidth="1"/>
    <col min="8446" max="8446" width="8.5703125" style="44" customWidth="1"/>
    <col min="8447" max="8447" width="8.42578125" style="44" customWidth="1"/>
    <col min="8448" max="8448" width="8.140625" style="44" customWidth="1"/>
    <col min="8449" max="8449" width="8.7109375" style="44" customWidth="1"/>
    <col min="8450" max="8451" width="9.42578125" style="44" customWidth="1"/>
    <col min="8452" max="8453" width="8.85546875" style="44" customWidth="1"/>
    <col min="8454" max="8455" width="7.7109375" style="44" customWidth="1"/>
    <col min="8456" max="8456" width="8.85546875" style="44" bestFit="1" customWidth="1"/>
    <col min="8457" max="8459" width="7.7109375" style="44" customWidth="1"/>
    <col min="8460" max="8460" width="8.85546875" style="44" bestFit="1" customWidth="1"/>
    <col min="8461" max="8699" width="9.140625" style="44"/>
    <col min="8700" max="8700" width="0" style="44" hidden="1" customWidth="1"/>
    <col min="8701" max="8701" width="18.28515625" style="44" customWidth="1"/>
    <col min="8702" max="8702" width="8.5703125" style="44" customWidth="1"/>
    <col min="8703" max="8703" width="8.42578125" style="44" customWidth="1"/>
    <col min="8704" max="8704" width="8.140625" style="44" customWidth="1"/>
    <col min="8705" max="8705" width="8.7109375" style="44" customWidth="1"/>
    <col min="8706" max="8707" width="9.42578125" style="44" customWidth="1"/>
    <col min="8708" max="8709" width="8.85546875" style="44" customWidth="1"/>
    <col min="8710" max="8711" width="7.7109375" style="44" customWidth="1"/>
    <col min="8712" max="8712" width="8.85546875" style="44" bestFit="1" customWidth="1"/>
    <col min="8713" max="8715" width="7.7109375" style="44" customWidth="1"/>
    <col min="8716" max="8716" width="8.85546875" style="44" bestFit="1" customWidth="1"/>
    <col min="8717" max="8955" width="9.140625" style="44"/>
    <col min="8956" max="8956" width="0" style="44" hidden="1" customWidth="1"/>
    <col min="8957" max="8957" width="18.28515625" style="44" customWidth="1"/>
    <col min="8958" max="8958" width="8.5703125" style="44" customWidth="1"/>
    <col min="8959" max="8959" width="8.42578125" style="44" customWidth="1"/>
    <col min="8960" max="8960" width="8.140625" style="44" customWidth="1"/>
    <col min="8961" max="8961" width="8.7109375" style="44" customWidth="1"/>
    <col min="8962" max="8963" width="9.42578125" style="44" customWidth="1"/>
    <col min="8964" max="8965" width="8.85546875" style="44" customWidth="1"/>
    <col min="8966" max="8967" width="7.7109375" style="44" customWidth="1"/>
    <col min="8968" max="8968" width="8.85546875" style="44" bestFit="1" customWidth="1"/>
    <col min="8969" max="8971" width="7.7109375" style="44" customWidth="1"/>
    <col min="8972" max="8972" width="8.85546875" style="44" bestFit="1" customWidth="1"/>
    <col min="8973" max="9211" width="9.140625" style="44"/>
    <col min="9212" max="9212" width="0" style="44" hidden="1" customWidth="1"/>
    <col min="9213" max="9213" width="18.28515625" style="44" customWidth="1"/>
    <col min="9214" max="9214" width="8.5703125" style="44" customWidth="1"/>
    <col min="9215" max="9215" width="8.42578125" style="44" customWidth="1"/>
    <col min="9216" max="9216" width="8.140625" style="44" customWidth="1"/>
    <col min="9217" max="9217" width="8.7109375" style="44" customWidth="1"/>
    <col min="9218" max="9219" width="9.42578125" style="44" customWidth="1"/>
    <col min="9220" max="9221" width="8.85546875" style="44" customWidth="1"/>
    <col min="9222" max="9223" width="7.7109375" style="44" customWidth="1"/>
    <col min="9224" max="9224" width="8.85546875" style="44" bestFit="1" customWidth="1"/>
    <col min="9225" max="9227" width="7.7109375" style="44" customWidth="1"/>
    <col min="9228" max="9228" width="8.85546875" style="44" bestFit="1" customWidth="1"/>
    <col min="9229" max="9467" width="9.140625" style="44"/>
    <col min="9468" max="9468" width="0" style="44" hidden="1" customWidth="1"/>
    <col min="9469" max="9469" width="18.28515625" style="44" customWidth="1"/>
    <col min="9470" max="9470" width="8.5703125" style="44" customWidth="1"/>
    <col min="9471" max="9471" width="8.42578125" style="44" customWidth="1"/>
    <col min="9472" max="9472" width="8.140625" style="44" customWidth="1"/>
    <col min="9473" max="9473" width="8.7109375" style="44" customWidth="1"/>
    <col min="9474" max="9475" width="9.42578125" style="44" customWidth="1"/>
    <col min="9476" max="9477" width="8.85546875" style="44" customWidth="1"/>
    <col min="9478" max="9479" width="7.7109375" style="44" customWidth="1"/>
    <col min="9480" max="9480" width="8.85546875" style="44" bestFit="1" customWidth="1"/>
    <col min="9481" max="9483" width="7.7109375" style="44" customWidth="1"/>
    <col min="9484" max="9484" width="8.85546875" style="44" bestFit="1" customWidth="1"/>
    <col min="9485" max="9723" width="9.140625" style="44"/>
    <col min="9724" max="9724" width="0" style="44" hidden="1" customWidth="1"/>
    <col min="9725" max="9725" width="18.28515625" style="44" customWidth="1"/>
    <col min="9726" max="9726" width="8.5703125" style="44" customWidth="1"/>
    <col min="9727" max="9727" width="8.42578125" style="44" customWidth="1"/>
    <col min="9728" max="9728" width="8.140625" style="44" customWidth="1"/>
    <col min="9729" max="9729" width="8.7109375" style="44" customWidth="1"/>
    <col min="9730" max="9731" width="9.42578125" style="44" customWidth="1"/>
    <col min="9732" max="9733" width="8.85546875" style="44" customWidth="1"/>
    <col min="9734" max="9735" width="7.7109375" style="44" customWidth="1"/>
    <col min="9736" max="9736" width="8.85546875" style="44" bestFit="1" customWidth="1"/>
    <col min="9737" max="9739" width="7.7109375" style="44" customWidth="1"/>
    <col min="9740" max="9740" width="8.85546875" style="44" bestFit="1" customWidth="1"/>
    <col min="9741" max="9979" width="9.140625" style="44"/>
    <col min="9980" max="9980" width="0" style="44" hidden="1" customWidth="1"/>
    <col min="9981" max="9981" width="18.28515625" style="44" customWidth="1"/>
    <col min="9982" max="9982" width="8.5703125" style="44" customWidth="1"/>
    <col min="9983" max="9983" width="8.42578125" style="44" customWidth="1"/>
    <col min="9984" max="9984" width="8.140625" style="44" customWidth="1"/>
    <col min="9985" max="9985" width="8.7109375" style="44" customWidth="1"/>
    <col min="9986" max="9987" width="9.42578125" style="44" customWidth="1"/>
    <col min="9988" max="9989" width="8.85546875" style="44" customWidth="1"/>
    <col min="9990" max="9991" width="7.7109375" style="44" customWidth="1"/>
    <col min="9992" max="9992" width="8.85546875" style="44" bestFit="1" customWidth="1"/>
    <col min="9993" max="9995" width="7.7109375" style="44" customWidth="1"/>
    <col min="9996" max="9996" width="8.85546875" style="44" bestFit="1" customWidth="1"/>
    <col min="9997" max="10235" width="9.140625" style="44"/>
    <col min="10236" max="10236" width="0" style="44" hidden="1" customWidth="1"/>
    <col min="10237" max="10237" width="18.28515625" style="44" customWidth="1"/>
    <col min="10238" max="10238" width="8.5703125" style="44" customWidth="1"/>
    <col min="10239" max="10239" width="8.42578125" style="44" customWidth="1"/>
    <col min="10240" max="10240" width="8.140625" style="44" customWidth="1"/>
    <col min="10241" max="10241" width="8.7109375" style="44" customWidth="1"/>
    <col min="10242" max="10243" width="9.42578125" style="44" customWidth="1"/>
    <col min="10244" max="10245" width="8.85546875" style="44" customWidth="1"/>
    <col min="10246" max="10247" width="7.7109375" style="44" customWidth="1"/>
    <col min="10248" max="10248" width="8.85546875" style="44" bestFit="1" customWidth="1"/>
    <col min="10249" max="10251" width="7.7109375" style="44" customWidth="1"/>
    <col min="10252" max="10252" width="8.85546875" style="44" bestFit="1" customWidth="1"/>
    <col min="10253" max="10491" width="9.140625" style="44"/>
    <col min="10492" max="10492" width="0" style="44" hidden="1" customWidth="1"/>
    <col min="10493" max="10493" width="18.28515625" style="44" customWidth="1"/>
    <col min="10494" max="10494" width="8.5703125" style="44" customWidth="1"/>
    <col min="10495" max="10495" width="8.42578125" style="44" customWidth="1"/>
    <col min="10496" max="10496" width="8.140625" style="44" customWidth="1"/>
    <col min="10497" max="10497" width="8.7109375" style="44" customWidth="1"/>
    <col min="10498" max="10499" width="9.42578125" style="44" customWidth="1"/>
    <col min="10500" max="10501" width="8.85546875" style="44" customWidth="1"/>
    <col min="10502" max="10503" width="7.7109375" style="44" customWidth="1"/>
    <col min="10504" max="10504" width="8.85546875" style="44" bestFit="1" customWidth="1"/>
    <col min="10505" max="10507" width="7.7109375" style="44" customWidth="1"/>
    <col min="10508" max="10508" width="8.85546875" style="44" bestFit="1" customWidth="1"/>
    <col min="10509" max="10747" width="9.140625" style="44"/>
    <col min="10748" max="10748" width="0" style="44" hidden="1" customWidth="1"/>
    <col min="10749" max="10749" width="18.28515625" style="44" customWidth="1"/>
    <col min="10750" max="10750" width="8.5703125" style="44" customWidth="1"/>
    <col min="10751" max="10751" width="8.42578125" style="44" customWidth="1"/>
    <col min="10752" max="10752" width="8.140625" style="44" customWidth="1"/>
    <col min="10753" max="10753" width="8.7109375" style="44" customWidth="1"/>
    <col min="10754" max="10755" width="9.42578125" style="44" customWidth="1"/>
    <col min="10756" max="10757" width="8.85546875" style="44" customWidth="1"/>
    <col min="10758" max="10759" width="7.7109375" style="44" customWidth="1"/>
    <col min="10760" max="10760" width="8.85546875" style="44" bestFit="1" customWidth="1"/>
    <col min="10761" max="10763" width="7.7109375" style="44" customWidth="1"/>
    <col min="10764" max="10764" width="8.85546875" style="44" bestFit="1" customWidth="1"/>
    <col min="10765" max="11003" width="9.140625" style="44"/>
    <col min="11004" max="11004" width="0" style="44" hidden="1" customWidth="1"/>
    <col min="11005" max="11005" width="18.28515625" style="44" customWidth="1"/>
    <col min="11006" max="11006" width="8.5703125" style="44" customWidth="1"/>
    <col min="11007" max="11007" width="8.42578125" style="44" customWidth="1"/>
    <col min="11008" max="11008" width="8.140625" style="44" customWidth="1"/>
    <col min="11009" max="11009" width="8.7109375" style="44" customWidth="1"/>
    <col min="11010" max="11011" width="9.42578125" style="44" customWidth="1"/>
    <col min="11012" max="11013" width="8.85546875" style="44" customWidth="1"/>
    <col min="11014" max="11015" width="7.7109375" style="44" customWidth="1"/>
    <col min="11016" max="11016" width="8.85546875" style="44" bestFit="1" customWidth="1"/>
    <col min="11017" max="11019" width="7.7109375" style="44" customWidth="1"/>
    <col min="11020" max="11020" width="8.85546875" style="44" bestFit="1" customWidth="1"/>
    <col min="11021" max="11259" width="9.140625" style="44"/>
    <col min="11260" max="11260" width="0" style="44" hidden="1" customWidth="1"/>
    <col min="11261" max="11261" width="18.28515625" style="44" customWidth="1"/>
    <col min="11262" max="11262" width="8.5703125" style="44" customWidth="1"/>
    <col min="11263" max="11263" width="8.42578125" style="44" customWidth="1"/>
    <col min="11264" max="11264" width="8.140625" style="44" customWidth="1"/>
    <col min="11265" max="11265" width="8.7109375" style="44" customWidth="1"/>
    <col min="11266" max="11267" width="9.42578125" style="44" customWidth="1"/>
    <col min="11268" max="11269" width="8.85546875" style="44" customWidth="1"/>
    <col min="11270" max="11271" width="7.7109375" style="44" customWidth="1"/>
    <col min="11272" max="11272" width="8.85546875" style="44" bestFit="1" customWidth="1"/>
    <col min="11273" max="11275" width="7.7109375" style="44" customWidth="1"/>
    <col min="11276" max="11276" width="8.85546875" style="44" bestFit="1" customWidth="1"/>
    <col min="11277" max="11515" width="9.140625" style="44"/>
    <col min="11516" max="11516" width="0" style="44" hidden="1" customWidth="1"/>
    <col min="11517" max="11517" width="18.28515625" style="44" customWidth="1"/>
    <col min="11518" max="11518" width="8.5703125" style="44" customWidth="1"/>
    <col min="11519" max="11519" width="8.42578125" style="44" customWidth="1"/>
    <col min="11520" max="11520" width="8.140625" style="44" customWidth="1"/>
    <col min="11521" max="11521" width="8.7109375" style="44" customWidth="1"/>
    <col min="11522" max="11523" width="9.42578125" style="44" customWidth="1"/>
    <col min="11524" max="11525" width="8.85546875" style="44" customWidth="1"/>
    <col min="11526" max="11527" width="7.7109375" style="44" customWidth="1"/>
    <col min="11528" max="11528" width="8.85546875" style="44" bestFit="1" customWidth="1"/>
    <col min="11529" max="11531" width="7.7109375" style="44" customWidth="1"/>
    <col min="11532" max="11532" width="8.85546875" style="44" bestFit="1" customWidth="1"/>
    <col min="11533" max="11771" width="9.140625" style="44"/>
    <col min="11772" max="11772" width="0" style="44" hidden="1" customWidth="1"/>
    <col min="11773" max="11773" width="18.28515625" style="44" customWidth="1"/>
    <col min="11774" max="11774" width="8.5703125" style="44" customWidth="1"/>
    <col min="11775" max="11775" width="8.42578125" style="44" customWidth="1"/>
    <col min="11776" max="11776" width="8.140625" style="44" customWidth="1"/>
    <col min="11777" max="11777" width="8.7109375" style="44" customWidth="1"/>
    <col min="11778" max="11779" width="9.42578125" style="44" customWidth="1"/>
    <col min="11780" max="11781" width="8.85546875" style="44" customWidth="1"/>
    <col min="11782" max="11783" width="7.7109375" style="44" customWidth="1"/>
    <col min="11784" max="11784" width="8.85546875" style="44" bestFit="1" customWidth="1"/>
    <col min="11785" max="11787" width="7.7109375" style="44" customWidth="1"/>
    <col min="11788" max="11788" width="8.85546875" style="44" bestFit="1" customWidth="1"/>
    <col min="11789" max="12027" width="9.140625" style="44"/>
    <col min="12028" max="12028" width="0" style="44" hidden="1" customWidth="1"/>
    <col min="12029" max="12029" width="18.28515625" style="44" customWidth="1"/>
    <col min="12030" max="12030" width="8.5703125" style="44" customWidth="1"/>
    <col min="12031" max="12031" width="8.42578125" style="44" customWidth="1"/>
    <col min="12032" max="12032" width="8.140625" style="44" customWidth="1"/>
    <col min="12033" max="12033" width="8.7109375" style="44" customWidth="1"/>
    <col min="12034" max="12035" width="9.42578125" style="44" customWidth="1"/>
    <col min="12036" max="12037" width="8.85546875" style="44" customWidth="1"/>
    <col min="12038" max="12039" width="7.7109375" style="44" customWidth="1"/>
    <col min="12040" max="12040" width="8.85546875" style="44" bestFit="1" customWidth="1"/>
    <col min="12041" max="12043" width="7.7109375" style="44" customWidth="1"/>
    <col min="12044" max="12044" width="8.85546875" style="44" bestFit="1" customWidth="1"/>
    <col min="12045" max="12283" width="9.140625" style="44"/>
    <col min="12284" max="12284" width="0" style="44" hidden="1" customWidth="1"/>
    <col min="12285" max="12285" width="18.28515625" style="44" customWidth="1"/>
    <col min="12286" max="12286" width="8.5703125" style="44" customWidth="1"/>
    <col min="12287" max="12287" width="8.42578125" style="44" customWidth="1"/>
    <col min="12288" max="12288" width="8.140625" style="44" customWidth="1"/>
    <col min="12289" max="12289" width="8.7109375" style="44" customWidth="1"/>
    <col min="12290" max="12291" width="9.42578125" style="44" customWidth="1"/>
    <col min="12292" max="12293" width="8.85546875" style="44" customWidth="1"/>
    <col min="12294" max="12295" width="7.7109375" style="44" customWidth="1"/>
    <col min="12296" max="12296" width="8.85546875" style="44" bestFit="1" customWidth="1"/>
    <col min="12297" max="12299" width="7.7109375" style="44" customWidth="1"/>
    <col min="12300" max="12300" width="8.85546875" style="44" bestFit="1" customWidth="1"/>
    <col min="12301" max="12539" width="9.140625" style="44"/>
    <col min="12540" max="12540" width="0" style="44" hidden="1" customWidth="1"/>
    <col min="12541" max="12541" width="18.28515625" style="44" customWidth="1"/>
    <col min="12542" max="12542" width="8.5703125" style="44" customWidth="1"/>
    <col min="12543" max="12543" width="8.42578125" style="44" customWidth="1"/>
    <col min="12544" max="12544" width="8.140625" style="44" customWidth="1"/>
    <col min="12545" max="12545" width="8.7109375" style="44" customWidth="1"/>
    <col min="12546" max="12547" width="9.42578125" style="44" customWidth="1"/>
    <col min="12548" max="12549" width="8.85546875" style="44" customWidth="1"/>
    <col min="12550" max="12551" width="7.7109375" style="44" customWidth="1"/>
    <col min="12552" max="12552" width="8.85546875" style="44" bestFit="1" customWidth="1"/>
    <col min="12553" max="12555" width="7.7109375" style="44" customWidth="1"/>
    <col min="12556" max="12556" width="8.85546875" style="44" bestFit="1" customWidth="1"/>
    <col min="12557" max="12795" width="9.140625" style="44"/>
    <col min="12796" max="12796" width="0" style="44" hidden="1" customWidth="1"/>
    <col min="12797" max="12797" width="18.28515625" style="44" customWidth="1"/>
    <col min="12798" max="12798" width="8.5703125" style="44" customWidth="1"/>
    <col min="12799" max="12799" width="8.42578125" style="44" customWidth="1"/>
    <col min="12800" max="12800" width="8.140625" style="44" customWidth="1"/>
    <col min="12801" max="12801" width="8.7109375" style="44" customWidth="1"/>
    <col min="12802" max="12803" width="9.42578125" style="44" customWidth="1"/>
    <col min="12804" max="12805" width="8.85546875" style="44" customWidth="1"/>
    <col min="12806" max="12807" width="7.7109375" style="44" customWidth="1"/>
    <col min="12808" max="12808" width="8.85546875" style="44" bestFit="1" customWidth="1"/>
    <col min="12809" max="12811" width="7.7109375" style="44" customWidth="1"/>
    <col min="12812" max="12812" width="8.85546875" style="44" bestFit="1" customWidth="1"/>
    <col min="12813" max="13051" width="9.140625" style="44"/>
    <col min="13052" max="13052" width="0" style="44" hidden="1" customWidth="1"/>
    <col min="13053" max="13053" width="18.28515625" style="44" customWidth="1"/>
    <col min="13054" max="13054" width="8.5703125" style="44" customWidth="1"/>
    <col min="13055" max="13055" width="8.42578125" style="44" customWidth="1"/>
    <col min="13056" max="13056" width="8.140625" style="44" customWidth="1"/>
    <col min="13057" max="13057" width="8.7109375" style="44" customWidth="1"/>
    <col min="13058" max="13059" width="9.42578125" style="44" customWidth="1"/>
    <col min="13060" max="13061" width="8.85546875" style="44" customWidth="1"/>
    <col min="13062" max="13063" width="7.7109375" style="44" customWidth="1"/>
    <col min="13064" max="13064" width="8.85546875" style="44" bestFit="1" customWidth="1"/>
    <col min="13065" max="13067" width="7.7109375" style="44" customWidth="1"/>
    <col min="13068" max="13068" width="8.85546875" style="44" bestFit="1" customWidth="1"/>
    <col min="13069" max="13307" width="9.140625" style="44"/>
    <col min="13308" max="13308" width="0" style="44" hidden="1" customWidth="1"/>
    <col min="13309" max="13309" width="18.28515625" style="44" customWidth="1"/>
    <col min="13310" max="13310" width="8.5703125" style="44" customWidth="1"/>
    <col min="13311" max="13311" width="8.42578125" style="44" customWidth="1"/>
    <col min="13312" max="13312" width="8.140625" style="44" customWidth="1"/>
    <col min="13313" max="13313" width="8.7109375" style="44" customWidth="1"/>
    <col min="13314" max="13315" width="9.42578125" style="44" customWidth="1"/>
    <col min="13316" max="13317" width="8.85546875" style="44" customWidth="1"/>
    <col min="13318" max="13319" width="7.7109375" style="44" customWidth="1"/>
    <col min="13320" max="13320" width="8.85546875" style="44" bestFit="1" customWidth="1"/>
    <col min="13321" max="13323" width="7.7109375" style="44" customWidth="1"/>
    <col min="13324" max="13324" width="8.85546875" style="44" bestFit="1" customWidth="1"/>
    <col min="13325" max="13563" width="9.140625" style="44"/>
    <col min="13564" max="13564" width="0" style="44" hidden="1" customWidth="1"/>
    <col min="13565" max="13565" width="18.28515625" style="44" customWidth="1"/>
    <col min="13566" max="13566" width="8.5703125" style="44" customWidth="1"/>
    <col min="13567" max="13567" width="8.42578125" style="44" customWidth="1"/>
    <col min="13568" max="13568" width="8.140625" style="44" customWidth="1"/>
    <col min="13569" max="13569" width="8.7109375" style="44" customWidth="1"/>
    <col min="13570" max="13571" width="9.42578125" style="44" customWidth="1"/>
    <col min="13572" max="13573" width="8.85546875" style="44" customWidth="1"/>
    <col min="13574" max="13575" width="7.7109375" style="44" customWidth="1"/>
    <col min="13576" max="13576" width="8.85546875" style="44" bestFit="1" customWidth="1"/>
    <col min="13577" max="13579" width="7.7109375" style="44" customWidth="1"/>
    <col min="13580" max="13580" width="8.85546875" style="44" bestFit="1" customWidth="1"/>
    <col min="13581" max="13819" width="9.140625" style="44"/>
    <col min="13820" max="13820" width="0" style="44" hidden="1" customWidth="1"/>
    <col min="13821" max="13821" width="18.28515625" style="44" customWidth="1"/>
    <col min="13822" max="13822" width="8.5703125" style="44" customWidth="1"/>
    <col min="13823" max="13823" width="8.42578125" style="44" customWidth="1"/>
    <col min="13824" max="13824" width="8.140625" style="44" customWidth="1"/>
    <col min="13825" max="13825" width="8.7109375" style="44" customWidth="1"/>
    <col min="13826" max="13827" width="9.42578125" style="44" customWidth="1"/>
    <col min="13828" max="13829" width="8.85546875" style="44" customWidth="1"/>
    <col min="13830" max="13831" width="7.7109375" style="44" customWidth="1"/>
    <col min="13832" max="13832" width="8.85546875" style="44" bestFit="1" customWidth="1"/>
    <col min="13833" max="13835" width="7.7109375" style="44" customWidth="1"/>
    <col min="13836" max="13836" width="8.85546875" style="44" bestFit="1" customWidth="1"/>
    <col min="13837" max="14075" width="9.140625" style="44"/>
    <col min="14076" max="14076" width="0" style="44" hidden="1" customWidth="1"/>
    <col min="14077" max="14077" width="18.28515625" style="44" customWidth="1"/>
    <col min="14078" max="14078" width="8.5703125" style="44" customWidth="1"/>
    <col min="14079" max="14079" width="8.42578125" style="44" customWidth="1"/>
    <col min="14080" max="14080" width="8.140625" style="44" customWidth="1"/>
    <col min="14081" max="14081" width="8.7109375" style="44" customWidth="1"/>
    <col min="14082" max="14083" width="9.42578125" style="44" customWidth="1"/>
    <col min="14084" max="14085" width="8.85546875" style="44" customWidth="1"/>
    <col min="14086" max="14087" width="7.7109375" style="44" customWidth="1"/>
    <col min="14088" max="14088" width="8.85546875" style="44" bestFit="1" customWidth="1"/>
    <col min="14089" max="14091" width="7.7109375" style="44" customWidth="1"/>
    <col min="14092" max="14092" width="8.85546875" style="44" bestFit="1" customWidth="1"/>
    <col min="14093" max="14331" width="9.140625" style="44"/>
    <col min="14332" max="14332" width="0" style="44" hidden="1" customWidth="1"/>
    <col min="14333" max="14333" width="18.28515625" style="44" customWidth="1"/>
    <col min="14334" max="14334" width="8.5703125" style="44" customWidth="1"/>
    <col min="14335" max="14335" width="8.42578125" style="44" customWidth="1"/>
    <col min="14336" max="14336" width="8.140625" style="44" customWidth="1"/>
    <col min="14337" max="14337" width="8.7109375" style="44" customWidth="1"/>
    <col min="14338" max="14339" width="9.42578125" style="44" customWidth="1"/>
    <col min="14340" max="14341" width="8.85546875" style="44" customWidth="1"/>
    <col min="14342" max="14343" width="7.7109375" style="44" customWidth="1"/>
    <col min="14344" max="14344" width="8.85546875" style="44" bestFit="1" customWidth="1"/>
    <col min="14345" max="14347" width="7.7109375" style="44" customWidth="1"/>
    <col min="14348" max="14348" width="8.85546875" style="44" bestFit="1" customWidth="1"/>
    <col min="14349" max="14587" width="9.140625" style="44"/>
    <col min="14588" max="14588" width="0" style="44" hidden="1" customWidth="1"/>
    <col min="14589" max="14589" width="18.28515625" style="44" customWidth="1"/>
    <col min="14590" max="14590" width="8.5703125" style="44" customWidth="1"/>
    <col min="14591" max="14591" width="8.42578125" style="44" customWidth="1"/>
    <col min="14592" max="14592" width="8.140625" style="44" customWidth="1"/>
    <col min="14593" max="14593" width="8.7109375" style="44" customWidth="1"/>
    <col min="14594" max="14595" width="9.42578125" style="44" customWidth="1"/>
    <col min="14596" max="14597" width="8.85546875" style="44" customWidth="1"/>
    <col min="14598" max="14599" width="7.7109375" style="44" customWidth="1"/>
    <col min="14600" max="14600" width="8.85546875" style="44" bestFit="1" customWidth="1"/>
    <col min="14601" max="14603" width="7.7109375" style="44" customWidth="1"/>
    <col min="14604" max="14604" width="8.85546875" style="44" bestFit="1" customWidth="1"/>
    <col min="14605" max="14843" width="9.140625" style="44"/>
    <col min="14844" max="14844" width="0" style="44" hidden="1" customWidth="1"/>
    <col min="14845" max="14845" width="18.28515625" style="44" customWidth="1"/>
    <col min="14846" max="14846" width="8.5703125" style="44" customWidth="1"/>
    <col min="14847" max="14847" width="8.42578125" style="44" customWidth="1"/>
    <col min="14848" max="14848" width="8.140625" style="44" customWidth="1"/>
    <col min="14849" max="14849" width="8.7109375" style="44" customWidth="1"/>
    <col min="14850" max="14851" width="9.42578125" style="44" customWidth="1"/>
    <col min="14852" max="14853" width="8.85546875" style="44" customWidth="1"/>
    <col min="14854" max="14855" width="7.7109375" style="44" customWidth="1"/>
    <col min="14856" max="14856" width="8.85546875" style="44" bestFit="1" customWidth="1"/>
    <col min="14857" max="14859" width="7.7109375" style="44" customWidth="1"/>
    <col min="14860" max="14860" width="8.85546875" style="44" bestFit="1" customWidth="1"/>
    <col min="14861" max="15099" width="9.140625" style="44"/>
    <col min="15100" max="15100" width="0" style="44" hidden="1" customWidth="1"/>
    <col min="15101" max="15101" width="18.28515625" style="44" customWidth="1"/>
    <col min="15102" max="15102" width="8.5703125" style="44" customWidth="1"/>
    <col min="15103" max="15103" width="8.42578125" style="44" customWidth="1"/>
    <col min="15104" max="15104" width="8.140625" style="44" customWidth="1"/>
    <col min="15105" max="15105" width="8.7109375" style="44" customWidth="1"/>
    <col min="15106" max="15107" width="9.42578125" style="44" customWidth="1"/>
    <col min="15108" max="15109" width="8.85546875" style="44" customWidth="1"/>
    <col min="15110" max="15111" width="7.7109375" style="44" customWidth="1"/>
    <col min="15112" max="15112" width="8.85546875" style="44" bestFit="1" customWidth="1"/>
    <col min="15113" max="15115" width="7.7109375" style="44" customWidth="1"/>
    <col min="15116" max="15116" width="8.85546875" style="44" bestFit="1" customWidth="1"/>
    <col min="15117" max="15355" width="9.140625" style="44"/>
    <col min="15356" max="15356" width="0" style="44" hidden="1" customWidth="1"/>
    <col min="15357" max="15357" width="18.28515625" style="44" customWidth="1"/>
    <col min="15358" max="15358" width="8.5703125" style="44" customWidth="1"/>
    <col min="15359" max="15359" width="8.42578125" style="44" customWidth="1"/>
    <col min="15360" max="15360" width="8.140625" style="44" customWidth="1"/>
    <col min="15361" max="15361" width="8.7109375" style="44" customWidth="1"/>
    <col min="15362" max="15363" width="9.42578125" style="44" customWidth="1"/>
    <col min="15364" max="15365" width="8.85546875" style="44" customWidth="1"/>
    <col min="15366" max="15367" width="7.7109375" style="44" customWidth="1"/>
    <col min="15368" max="15368" width="8.85546875" style="44" bestFit="1" customWidth="1"/>
    <col min="15369" max="15371" width="7.7109375" style="44" customWidth="1"/>
    <col min="15372" max="15372" width="8.85546875" style="44" bestFit="1" customWidth="1"/>
    <col min="15373" max="15611" width="9.140625" style="44"/>
    <col min="15612" max="15612" width="0" style="44" hidden="1" customWidth="1"/>
    <col min="15613" max="15613" width="18.28515625" style="44" customWidth="1"/>
    <col min="15614" max="15614" width="8.5703125" style="44" customWidth="1"/>
    <col min="15615" max="15615" width="8.42578125" style="44" customWidth="1"/>
    <col min="15616" max="15616" width="8.140625" style="44" customWidth="1"/>
    <col min="15617" max="15617" width="8.7109375" style="44" customWidth="1"/>
    <col min="15618" max="15619" width="9.42578125" style="44" customWidth="1"/>
    <col min="15620" max="15621" width="8.85546875" style="44" customWidth="1"/>
    <col min="15622" max="15623" width="7.7109375" style="44" customWidth="1"/>
    <col min="15624" max="15624" width="8.85546875" style="44" bestFit="1" customWidth="1"/>
    <col min="15625" max="15627" width="7.7109375" style="44" customWidth="1"/>
    <col min="15628" max="15628" width="8.85546875" style="44" bestFit="1" customWidth="1"/>
    <col min="15629" max="15867" width="9.140625" style="44"/>
    <col min="15868" max="15868" width="0" style="44" hidden="1" customWidth="1"/>
    <col min="15869" max="15869" width="18.28515625" style="44" customWidth="1"/>
    <col min="15870" max="15870" width="8.5703125" style="44" customWidth="1"/>
    <col min="15871" max="15871" width="8.42578125" style="44" customWidth="1"/>
    <col min="15872" max="15872" width="8.140625" style="44" customWidth="1"/>
    <col min="15873" max="15873" width="8.7109375" style="44" customWidth="1"/>
    <col min="15874" max="15875" width="9.42578125" style="44" customWidth="1"/>
    <col min="15876" max="15877" width="8.85546875" style="44" customWidth="1"/>
    <col min="15878" max="15879" width="7.7109375" style="44" customWidth="1"/>
    <col min="15880" max="15880" width="8.85546875" style="44" bestFit="1" customWidth="1"/>
    <col min="15881" max="15883" width="7.7109375" style="44" customWidth="1"/>
    <col min="15884" max="15884" width="8.85546875" style="44" bestFit="1" customWidth="1"/>
    <col min="15885" max="16123" width="9.140625" style="44"/>
    <col min="16124" max="16124" width="0" style="44" hidden="1" customWidth="1"/>
    <col min="16125" max="16125" width="18.28515625" style="44" customWidth="1"/>
    <col min="16126" max="16126" width="8.5703125" style="44" customWidth="1"/>
    <col min="16127" max="16127" width="8.42578125" style="44" customWidth="1"/>
    <col min="16128" max="16128" width="8.140625" style="44" customWidth="1"/>
    <col min="16129" max="16129" width="8.7109375" style="44" customWidth="1"/>
    <col min="16130" max="16131" width="9.42578125" style="44" customWidth="1"/>
    <col min="16132" max="16133" width="8.85546875" style="44" customWidth="1"/>
    <col min="16134" max="16135" width="7.7109375" style="44" customWidth="1"/>
    <col min="16136" max="16136" width="8.85546875" style="44" bestFit="1" customWidth="1"/>
    <col min="16137" max="16139" width="7.7109375" style="44" customWidth="1"/>
    <col min="16140" max="16140" width="8.85546875" style="44" bestFit="1" customWidth="1"/>
    <col min="16141" max="16384" width="9.140625" style="44"/>
  </cols>
  <sheetData>
    <row r="1" spans="1:19" ht="21" customHeight="1" thickBot="1" x14ac:dyDescent="0.3">
      <c r="A1" s="19"/>
      <c r="B1" s="44" t="s">
        <v>259</v>
      </c>
      <c r="C1" s="19" t="s">
        <v>386</v>
      </c>
      <c r="D1" s="45"/>
      <c r="E1" s="45"/>
      <c r="F1" s="45"/>
      <c r="G1" s="45"/>
      <c r="H1" s="45"/>
      <c r="I1" s="45"/>
      <c r="J1" s="45"/>
      <c r="K1" s="47"/>
      <c r="M1" s="35"/>
      <c r="N1" s="36">
        <v>1</v>
      </c>
      <c r="O1" s="37">
        <v>2</v>
      </c>
      <c r="P1" s="37">
        <v>3</v>
      </c>
      <c r="Q1" s="37">
        <v>4</v>
      </c>
      <c r="R1" s="38">
        <v>5</v>
      </c>
      <c r="S1" s="35" t="s">
        <v>264</v>
      </c>
    </row>
    <row r="2" spans="1:19" ht="21" customHeight="1" x14ac:dyDescent="0.25">
      <c r="A2" s="19"/>
      <c r="B2" s="44" t="s">
        <v>265</v>
      </c>
      <c r="C2" s="45"/>
      <c r="D2" s="45"/>
      <c r="E2" s="45"/>
      <c r="F2" s="44" t="s">
        <v>260</v>
      </c>
      <c r="G2" s="45"/>
      <c r="H2" s="45"/>
      <c r="I2" s="45"/>
      <c r="J2" s="45"/>
      <c r="K2" s="47"/>
      <c r="M2" s="42" t="s">
        <v>232</v>
      </c>
      <c r="N2" s="31">
        <v>80</v>
      </c>
      <c r="O2" s="29">
        <v>85</v>
      </c>
      <c r="P2" s="29">
        <v>90</v>
      </c>
      <c r="Q2" s="29">
        <v>95</v>
      </c>
      <c r="R2" s="30">
        <v>100</v>
      </c>
      <c r="S2" s="40">
        <f>1/(R2-Q2)</f>
        <v>0.2</v>
      </c>
    </row>
    <row r="3" spans="1:19" ht="21" customHeight="1" thickBot="1" x14ac:dyDescent="0.3">
      <c r="A3" s="19"/>
      <c r="B3" s="44" t="s">
        <v>258</v>
      </c>
      <c r="C3" s="43" t="s">
        <v>261</v>
      </c>
      <c r="D3" s="45"/>
      <c r="E3" s="45"/>
      <c r="G3" s="45"/>
      <c r="H3" s="45"/>
      <c r="I3" s="45"/>
      <c r="J3" s="45"/>
      <c r="K3" s="47"/>
      <c r="M3" s="46" t="s">
        <v>233</v>
      </c>
      <c r="N3" s="32">
        <v>6</v>
      </c>
      <c r="O3" s="33">
        <v>7</v>
      </c>
      <c r="P3" s="33">
        <v>8</v>
      </c>
      <c r="Q3" s="33">
        <v>9</v>
      </c>
      <c r="R3" s="34">
        <v>10</v>
      </c>
      <c r="S3" s="39">
        <f t="shared" ref="S3" si="0">1/(R3-Q3)</f>
        <v>1</v>
      </c>
    </row>
    <row r="4" spans="1:19" ht="19.899999999999999" customHeight="1" thickBot="1" x14ac:dyDescent="0.3">
      <c r="A4" s="90" t="s">
        <v>0</v>
      </c>
    </row>
    <row r="5" spans="1:19" ht="19.899999999999999" customHeight="1" thickBot="1" x14ac:dyDescent="0.3">
      <c r="A5" s="90"/>
      <c r="B5" s="88" t="s">
        <v>0</v>
      </c>
      <c r="C5" s="89" t="s">
        <v>261</v>
      </c>
      <c r="D5" s="88" t="s">
        <v>266</v>
      </c>
      <c r="E5" s="91"/>
      <c r="F5" s="91"/>
      <c r="G5" s="92"/>
      <c r="H5" s="91" t="s">
        <v>388</v>
      </c>
      <c r="I5" s="91"/>
      <c r="J5" s="92"/>
      <c r="K5" s="86" t="s">
        <v>385</v>
      </c>
    </row>
    <row r="6" spans="1:19" ht="21.75" thickBot="1" x14ac:dyDescent="0.3">
      <c r="A6" s="90"/>
      <c r="B6" s="88"/>
      <c r="C6" s="89"/>
      <c r="D6" s="21" t="s">
        <v>262</v>
      </c>
      <c r="E6" s="22" t="s">
        <v>263</v>
      </c>
      <c r="F6" s="22" t="s">
        <v>256</v>
      </c>
      <c r="G6" s="20" t="s">
        <v>257</v>
      </c>
      <c r="H6" s="22" t="s">
        <v>263</v>
      </c>
      <c r="I6" s="22" t="s">
        <v>256</v>
      </c>
      <c r="J6" s="20" t="s">
        <v>257</v>
      </c>
      <c r="K6" s="87"/>
    </row>
    <row r="7" spans="1:19" ht="21.75" thickBot="1" x14ac:dyDescent="0.4">
      <c r="A7" s="41" t="s">
        <v>58</v>
      </c>
      <c r="B7" s="70" t="s">
        <v>58</v>
      </c>
      <c r="C7" s="71" t="s">
        <v>279</v>
      </c>
      <c r="D7" s="93">
        <v>1278</v>
      </c>
      <c r="E7" s="94">
        <v>1849</v>
      </c>
      <c r="F7" s="95">
        <f>IF(D7=0,0,IF(E7="N/A",0,IF(E7=0,0,(E7/D7)*100)))</f>
        <v>144.679186228482</v>
      </c>
      <c r="G7" s="96">
        <f t="shared" ref="G7:G32" si="1">IF(D7=0,0,IF(F7=0,1,IF(F7&gt;=$R$2,5,IF(F7&gt;=$Q$2,4+((F7-$Q$2)*$S$2),IF(F7&gt;=$P$2,3+((F7-$P$2)*$S$2),IF(F7&gt;=$O$2,2+((F7-$O$2)*$S$2),IF(F7&gt;=$N$2,1+((F7-$N$2)*$S$2),1)))))))</f>
        <v>5</v>
      </c>
      <c r="H7" s="93">
        <v>389</v>
      </c>
      <c r="I7" s="95">
        <f>IF(D7=0,0,IF(H7="N/A",0,IF(H7=0,0,(H7/D7)*100)))</f>
        <v>30.438184663536777</v>
      </c>
      <c r="J7" s="96">
        <f>IF(D7=0,0,IF(I7=0,1,IF(I7&gt;=$R$3,5,IF(I7&gt;=$Q$3,4+((I7-$Q$3)*$S$3),IF(I7&gt;=$P$3,3+((I7-$P$3)*$S$3),IF(I7&gt;=$O$3,2+((I7-$O$3)*$S$3),IF(I7&gt;=$N$3,1+((I7-$N$3)*$S$3),1)))))))</f>
        <v>5</v>
      </c>
      <c r="K7" s="77"/>
    </row>
    <row r="8" spans="1:19" ht="21.75" thickBot="1" x14ac:dyDescent="0.4">
      <c r="A8" s="48" t="s">
        <v>60</v>
      </c>
      <c r="B8" s="72" t="s">
        <v>280</v>
      </c>
      <c r="C8" s="73" t="s">
        <v>84</v>
      </c>
      <c r="D8" s="97">
        <v>400</v>
      </c>
      <c r="E8" s="98">
        <v>1446</v>
      </c>
      <c r="F8" s="99">
        <f t="shared" ref="F8:F71" si="2">IF(D8=0,0,IF(E8="N/A",0,IF(E8=0,0,(E8/D8)*100)))</f>
        <v>361.5</v>
      </c>
      <c r="G8" s="100">
        <f t="shared" si="1"/>
        <v>5</v>
      </c>
      <c r="H8" s="97">
        <v>1039</v>
      </c>
      <c r="I8" s="99">
        <f t="shared" ref="I8:I71" si="3">IF(D8=0,0,IF(H8="N/A",0,IF(H8=0,0,(H8/D8)*100)))</f>
        <v>259.75</v>
      </c>
      <c r="J8" s="100">
        <f t="shared" ref="J8:J71" si="4">IF(D8=0,0,IF(I8=0,1,IF(I8&gt;=$R$3,5,IF(I8&gt;=$Q$3,4+((I8-$Q$3)*$S$3),IF(I8&gt;=$P$3,3+((I8-$P$3)*$S$3),IF(I8&gt;=$O$3,2+((I8-$O$3)*$S$3),IF(I8&gt;=$N$3,1+((I8-$N$3)*$S$3),1)))))))</f>
        <v>5</v>
      </c>
      <c r="K8" s="78"/>
    </row>
    <row r="9" spans="1:19" ht="21.75" thickBot="1" x14ac:dyDescent="0.4">
      <c r="A9" s="41" t="s">
        <v>61</v>
      </c>
      <c r="B9" s="70" t="s">
        <v>281</v>
      </c>
      <c r="C9" s="71" t="s">
        <v>282</v>
      </c>
      <c r="D9" s="93">
        <v>740</v>
      </c>
      <c r="E9" s="94">
        <v>1536</v>
      </c>
      <c r="F9" s="95">
        <f t="shared" si="2"/>
        <v>207.56756756756758</v>
      </c>
      <c r="G9" s="96">
        <f t="shared" si="1"/>
        <v>5</v>
      </c>
      <c r="H9" s="93">
        <v>870</v>
      </c>
      <c r="I9" s="95">
        <f t="shared" si="3"/>
        <v>117.56756756756756</v>
      </c>
      <c r="J9" s="96">
        <f t="shared" si="4"/>
        <v>5</v>
      </c>
      <c r="K9" s="77"/>
    </row>
    <row r="10" spans="1:19" x14ac:dyDescent="0.35">
      <c r="A10" s="41" t="s">
        <v>63</v>
      </c>
      <c r="B10" s="28" t="s">
        <v>283</v>
      </c>
      <c r="C10" s="27" t="s">
        <v>74</v>
      </c>
      <c r="D10" s="101">
        <v>200</v>
      </c>
      <c r="E10" s="102">
        <v>627</v>
      </c>
      <c r="F10" s="103">
        <f t="shared" si="2"/>
        <v>313.5</v>
      </c>
      <c r="G10" s="104">
        <f t="shared" si="1"/>
        <v>5</v>
      </c>
      <c r="H10" s="101">
        <v>516</v>
      </c>
      <c r="I10" s="103">
        <f t="shared" si="3"/>
        <v>258</v>
      </c>
      <c r="J10" s="104">
        <f t="shared" si="4"/>
        <v>5</v>
      </c>
      <c r="K10" s="79"/>
    </row>
    <row r="11" spans="1:19" x14ac:dyDescent="0.35">
      <c r="A11" s="41" t="s">
        <v>65</v>
      </c>
      <c r="B11" s="24" t="s">
        <v>284</v>
      </c>
      <c r="C11" s="23" t="s">
        <v>154</v>
      </c>
      <c r="D11" s="105">
        <v>260</v>
      </c>
      <c r="E11" s="106">
        <v>539</v>
      </c>
      <c r="F11" s="107">
        <f t="shared" si="2"/>
        <v>207.30769230769232</v>
      </c>
      <c r="G11" s="108">
        <f t="shared" si="1"/>
        <v>5</v>
      </c>
      <c r="H11" s="105">
        <v>251</v>
      </c>
      <c r="I11" s="107">
        <f t="shared" si="3"/>
        <v>96.538461538461533</v>
      </c>
      <c r="J11" s="108">
        <f t="shared" si="4"/>
        <v>5</v>
      </c>
      <c r="K11" s="52"/>
    </row>
    <row r="12" spans="1:19" ht="21.75" thickBot="1" x14ac:dyDescent="0.4">
      <c r="A12" s="41" t="s">
        <v>67</v>
      </c>
      <c r="B12" s="25" t="s">
        <v>285</v>
      </c>
      <c r="C12" s="26" t="s">
        <v>160</v>
      </c>
      <c r="D12" s="109">
        <v>184</v>
      </c>
      <c r="E12" s="110">
        <v>251</v>
      </c>
      <c r="F12" s="111">
        <f t="shared" si="2"/>
        <v>136.41304347826087</v>
      </c>
      <c r="G12" s="112">
        <f t="shared" si="1"/>
        <v>5</v>
      </c>
      <c r="H12" s="109">
        <v>36</v>
      </c>
      <c r="I12" s="111">
        <f t="shared" si="3"/>
        <v>19.565217391304348</v>
      </c>
      <c r="J12" s="112">
        <f t="shared" si="4"/>
        <v>5</v>
      </c>
      <c r="K12" s="80"/>
    </row>
    <row r="13" spans="1:19" ht="21.75" thickBot="1" x14ac:dyDescent="0.4">
      <c r="A13" s="41" t="s">
        <v>69</v>
      </c>
      <c r="B13" s="70" t="s">
        <v>286</v>
      </c>
      <c r="C13" s="71" t="s">
        <v>287</v>
      </c>
      <c r="D13" s="93">
        <v>1150</v>
      </c>
      <c r="E13" s="94">
        <v>1463</v>
      </c>
      <c r="F13" s="95">
        <f t="shared" si="2"/>
        <v>127.21739130434781</v>
      </c>
      <c r="G13" s="96">
        <f t="shared" si="1"/>
        <v>5</v>
      </c>
      <c r="H13" s="93">
        <v>438</v>
      </c>
      <c r="I13" s="95">
        <f t="shared" si="3"/>
        <v>38.086956521739133</v>
      </c>
      <c r="J13" s="96">
        <f t="shared" si="4"/>
        <v>5</v>
      </c>
      <c r="K13" s="77"/>
    </row>
    <row r="14" spans="1:19" x14ac:dyDescent="0.35">
      <c r="A14" s="41" t="s">
        <v>71</v>
      </c>
      <c r="B14" s="28" t="s">
        <v>288</v>
      </c>
      <c r="C14" s="27" t="s">
        <v>88</v>
      </c>
      <c r="D14" s="101">
        <v>400</v>
      </c>
      <c r="E14" s="102">
        <v>455</v>
      </c>
      <c r="F14" s="103">
        <f t="shared" si="2"/>
        <v>113.75</v>
      </c>
      <c r="G14" s="104">
        <f t="shared" si="1"/>
        <v>5</v>
      </c>
      <c r="H14" s="101">
        <v>307</v>
      </c>
      <c r="I14" s="103">
        <f t="shared" si="3"/>
        <v>76.75</v>
      </c>
      <c r="J14" s="104">
        <f t="shared" si="4"/>
        <v>5</v>
      </c>
      <c r="K14" s="79"/>
    </row>
    <row r="15" spans="1:19" ht="21.75" thickBot="1" x14ac:dyDescent="0.4">
      <c r="A15" s="41" t="s">
        <v>73</v>
      </c>
      <c r="B15" s="25" t="s">
        <v>289</v>
      </c>
      <c r="C15" s="26" t="s">
        <v>92</v>
      </c>
      <c r="D15" s="109">
        <v>300</v>
      </c>
      <c r="E15" s="110">
        <v>677</v>
      </c>
      <c r="F15" s="111">
        <f t="shared" si="2"/>
        <v>225.66666666666669</v>
      </c>
      <c r="G15" s="112">
        <f t="shared" si="1"/>
        <v>5</v>
      </c>
      <c r="H15" s="109">
        <v>341</v>
      </c>
      <c r="I15" s="111">
        <f t="shared" si="3"/>
        <v>113.66666666666667</v>
      </c>
      <c r="J15" s="112">
        <f t="shared" si="4"/>
        <v>5</v>
      </c>
      <c r="K15" s="80"/>
    </row>
    <row r="16" spans="1:19" ht="21.75" thickBot="1" x14ac:dyDescent="0.4">
      <c r="A16" s="41" t="s">
        <v>75</v>
      </c>
      <c r="B16" s="70" t="s">
        <v>290</v>
      </c>
      <c r="C16" s="71" t="s">
        <v>291</v>
      </c>
      <c r="D16" s="93">
        <v>750</v>
      </c>
      <c r="E16" s="94">
        <v>888</v>
      </c>
      <c r="F16" s="95">
        <f t="shared" si="2"/>
        <v>118.39999999999999</v>
      </c>
      <c r="G16" s="96">
        <f t="shared" si="1"/>
        <v>5</v>
      </c>
      <c r="H16" s="93">
        <v>474</v>
      </c>
      <c r="I16" s="95">
        <f t="shared" si="3"/>
        <v>63.2</v>
      </c>
      <c r="J16" s="96">
        <f t="shared" si="4"/>
        <v>5</v>
      </c>
      <c r="K16" s="113"/>
    </row>
    <row r="17" spans="1:11" x14ac:dyDescent="0.35">
      <c r="A17" s="41" t="s">
        <v>77</v>
      </c>
      <c r="B17" s="28" t="s">
        <v>292</v>
      </c>
      <c r="C17" s="27" t="s">
        <v>102</v>
      </c>
      <c r="D17" s="101">
        <v>240</v>
      </c>
      <c r="E17" s="102">
        <v>317</v>
      </c>
      <c r="F17" s="103">
        <f t="shared" si="2"/>
        <v>132.08333333333334</v>
      </c>
      <c r="G17" s="104">
        <f t="shared" si="1"/>
        <v>5</v>
      </c>
      <c r="H17" s="101">
        <v>40</v>
      </c>
      <c r="I17" s="103">
        <f t="shared" si="3"/>
        <v>16.666666666666664</v>
      </c>
      <c r="J17" s="104">
        <f t="shared" si="4"/>
        <v>5</v>
      </c>
      <c r="K17" s="114"/>
    </row>
    <row r="18" spans="1:11" x14ac:dyDescent="0.35">
      <c r="A18" s="41" t="s">
        <v>79</v>
      </c>
      <c r="B18" s="24" t="s">
        <v>293</v>
      </c>
      <c r="C18" s="23" t="s">
        <v>96</v>
      </c>
      <c r="D18" s="105">
        <v>400</v>
      </c>
      <c r="E18" s="106">
        <v>1211</v>
      </c>
      <c r="F18" s="107">
        <f t="shared" si="2"/>
        <v>302.75</v>
      </c>
      <c r="G18" s="108">
        <f t="shared" si="1"/>
        <v>5</v>
      </c>
      <c r="H18" s="105">
        <v>755</v>
      </c>
      <c r="I18" s="107">
        <f t="shared" si="3"/>
        <v>188.75</v>
      </c>
      <c r="J18" s="108">
        <f t="shared" si="4"/>
        <v>5</v>
      </c>
      <c r="K18" s="115"/>
    </row>
    <row r="19" spans="1:11" ht="21.75" thickBot="1" x14ac:dyDescent="0.4">
      <c r="A19" s="41" t="s">
        <v>81</v>
      </c>
      <c r="B19" s="25" t="s">
        <v>294</v>
      </c>
      <c r="C19" s="26" t="s">
        <v>100</v>
      </c>
      <c r="D19" s="109">
        <v>304</v>
      </c>
      <c r="E19" s="110">
        <v>1295</v>
      </c>
      <c r="F19" s="111">
        <f t="shared" si="2"/>
        <v>425.98684210526318</v>
      </c>
      <c r="G19" s="112">
        <f t="shared" si="1"/>
        <v>5</v>
      </c>
      <c r="H19" s="109">
        <v>743</v>
      </c>
      <c r="I19" s="111">
        <f t="shared" si="3"/>
        <v>244.40789473684214</v>
      </c>
      <c r="J19" s="112">
        <f t="shared" si="4"/>
        <v>5</v>
      </c>
      <c r="K19" s="116"/>
    </row>
    <row r="20" spans="1:11" ht="21.75" thickBot="1" x14ac:dyDescent="0.4">
      <c r="A20" s="41" t="s">
        <v>83</v>
      </c>
      <c r="B20" s="70" t="s">
        <v>295</v>
      </c>
      <c r="C20" s="71" t="s">
        <v>296</v>
      </c>
      <c r="D20" s="93">
        <v>720</v>
      </c>
      <c r="E20" s="94">
        <v>1225</v>
      </c>
      <c r="F20" s="95">
        <f t="shared" si="2"/>
        <v>170.13888888888889</v>
      </c>
      <c r="G20" s="96">
        <f t="shared" si="1"/>
        <v>5</v>
      </c>
      <c r="H20" s="93">
        <v>200</v>
      </c>
      <c r="I20" s="95">
        <f t="shared" si="3"/>
        <v>27.777777777777779</v>
      </c>
      <c r="J20" s="96">
        <f t="shared" si="4"/>
        <v>5</v>
      </c>
      <c r="K20" s="113"/>
    </row>
    <row r="21" spans="1:11" x14ac:dyDescent="0.25">
      <c r="A21" s="41" t="s">
        <v>85</v>
      </c>
      <c r="B21" s="28" t="s">
        <v>297</v>
      </c>
      <c r="C21" s="27" t="s">
        <v>110</v>
      </c>
      <c r="D21" s="101">
        <v>300</v>
      </c>
      <c r="E21" s="102">
        <v>910</v>
      </c>
      <c r="F21" s="103">
        <f t="shared" si="2"/>
        <v>303.33333333333331</v>
      </c>
      <c r="G21" s="104">
        <f t="shared" si="1"/>
        <v>5</v>
      </c>
      <c r="H21" s="101">
        <v>513</v>
      </c>
      <c r="I21" s="103">
        <f t="shared" si="3"/>
        <v>171</v>
      </c>
      <c r="J21" s="104">
        <f t="shared" si="4"/>
        <v>5</v>
      </c>
      <c r="K21" s="117"/>
    </row>
    <row r="22" spans="1:11" x14ac:dyDescent="0.35">
      <c r="A22" s="41" t="s">
        <v>87</v>
      </c>
      <c r="B22" s="24" t="s">
        <v>298</v>
      </c>
      <c r="C22" s="23" t="s">
        <v>116</v>
      </c>
      <c r="D22" s="105">
        <v>250</v>
      </c>
      <c r="E22" s="106">
        <v>545</v>
      </c>
      <c r="F22" s="107">
        <f t="shared" si="2"/>
        <v>218.00000000000003</v>
      </c>
      <c r="G22" s="108">
        <f t="shared" si="1"/>
        <v>5</v>
      </c>
      <c r="H22" s="105">
        <v>267</v>
      </c>
      <c r="I22" s="107">
        <f t="shared" si="3"/>
        <v>106.80000000000001</v>
      </c>
      <c r="J22" s="108">
        <f t="shared" si="4"/>
        <v>5</v>
      </c>
      <c r="K22" s="115"/>
    </row>
    <row r="23" spans="1:11" ht="21.75" thickBot="1" x14ac:dyDescent="0.4">
      <c r="A23" s="41" t="s">
        <v>89</v>
      </c>
      <c r="B23" s="25" t="s">
        <v>299</v>
      </c>
      <c r="C23" s="26" t="s">
        <v>114</v>
      </c>
      <c r="D23" s="109">
        <v>300</v>
      </c>
      <c r="E23" s="110">
        <v>610</v>
      </c>
      <c r="F23" s="111">
        <f t="shared" si="2"/>
        <v>203.33333333333331</v>
      </c>
      <c r="G23" s="112">
        <f t="shared" si="1"/>
        <v>5</v>
      </c>
      <c r="H23" s="109">
        <v>421</v>
      </c>
      <c r="I23" s="111">
        <f t="shared" si="3"/>
        <v>140.33333333333334</v>
      </c>
      <c r="J23" s="112">
        <f t="shared" si="4"/>
        <v>5</v>
      </c>
      <c r="K23" s="116"/>
    </row>
    <row r="24" spans="1:11" ht="21.75" thickBot="1" x14ac:dyDescent="0.4">
      <c r="A24" s="41" t="s">
        <v>91</v>
      </c>
      <c r="B24" s="70" t="s">
        <v>300</v>
      </c>
      <c r="C24" s="71" t="s">
        <v>301</v>
      </c>
      <c r="D24" s="93">
        <v>1450</v>
      </c>
      <c r="E24" s="94">
        <v>1896</v>
      </c>
      <c r="F24" s="95">
        <f t="shared" si="2"/>
        <v>130.75862068965517</v>
      </c>
      <c r="G24" s="96">
        <f t="shared" si="1"/>
        <v>5</v>
      </c>
      <c r="H24" s="93">
        <v>776</v>
      </c>
      <c r="I24" s="95">
        <f t="shared" si="3"/>
        <v>53.517241379310342</v>
      </c>
      <c r="J24" s="96">
        <f t="shared" si="4"/>
        <v>5</v>
      </c>
      <c r="K24" s="113"/>
    </row>
    <row r="25" spans="1:11" x14ac:dyDescent="0.35">
      <c r="A25" s="41" t="s">
        <v>93</v>
      </c>
      <c r="B25" s="28" t="s">
        <v>302</v>
      </c>
      <c r="C25" s="27" t="s">
        <v>120</v>
      </c>
      <c r="D25" s="101">
        <v>500</v>
      </c>
      <c r="E25" s="102">
        <v>764</v>
      </c>
      <c r="F25" s="103">
        <f t="shared" si="2"/>
        <v>152.80000000000001</v>
      </c>
      <c r="G25" s="104">
        <f t="shared" si="1"/>
        <v>5</v>
      </c>
      <c r="H25" s="101">
        <v>208</v>
      </c>
      <c r="I25" s="103">
        <f t="shared" si="3"/>
        <v>41.6</v>
      </c>
      <c r="J25" s="104">
        <f t="shared" si="4"/>
        <v>5</v>
      </c>
      <c r="K25" s="114"/>
    </row>
    <row r="26" spans="1:11" x14ac:dyDescent="0.35">
      <c r="A26" s="41" t="s">
        <v>95</v>
      </c>
      <c r="B26" s="24" t="s">
        <v>303</v>
      </c>
      <c r="C26" s="23" t="s">
        <v>140</v>
      </c>
      <c r="D26" s="105">
        <v>230</v>
      </c>
      <c r="E26" s="106">
        <v>475</v>
      </c>
      <c r="F26" s="107">
        <f t="shared" si="2"/>
        <v>206.52173913043475</v>
      </c>
      <c r="G26" s="108">
        <f t="shared" si="1"/>
        <v>5</v>
      </c>
      <c r="H26" s="105">
        <v>412</v>
      </c>
      <c r="I26" s="107">
        <f t="shared" si="3"/>
        <v>179.13043478260872</v>
      </c>
      <c r="J26" s="108">
        <f t="shared" si="4"/>
        <v>5</v>
      </c>
      <c r="K26" s="115"/>
    </row>
    <row r="27" spans="1:11" x14ac:dyDescent="0.35">
      <c r="A27" s="41" t="s">
        <v>97</v>
      </c>
      <c r="B27" s="24" t="s">
        <v>304</v>
      </c>
      <c r="C27" s="23" t="s">
        <v>128</v>
      </c>
      <c r="D27" s="105">
        <v>250</v>
      </c>
      <c r="E27" s="106">
        <v>410</v>
      </c>
      <c r="F27" s="107">
        <f t="shared" si="2"/>
        <v>164</v>
      </c>
      <c r="G27" s="108">
        <f t="shared" si="1"/>
        <v>5</v>
      </c>
      <c r="H27" s="105">
        <v>230</v>
      </c>
      <c r="I27" s="107">
        <f t="shared" si="3"/>
        <v>92</v>
      </c>
      <c r="J27" s="108">
        <f t="shared" si="4"/>
        <v>5</v>
      </c>
      <c r="K27" s="115"/>
    </row>
    <row r="28" spans="1:11" ht="21.75" thickBot="1" x14ac:dyDescent="0.4">
      <c r="A28" s="41" t="s">
        <v>99</v>
      </c>
      <c r="B28" s="25" t="s">
        <v>305</v>
      </c>
      <c r="C28" s="26" t="s">
        <v>134</v>
      </c>
      <c r="D28" s="109">
        <v>400</v>
      </c>
      <c r="E28" s="110">
        <v>590</v>
      </c>
      <c r="F28" s="111">
        <f t="shared" si="2"/>
        <v>147.5</v>
      </c>
      <c r="G28" s="112">
        <f t="shared" si="1"/>
        <v>5</v>
      </c>
      <c r="H28" s="109">
        <v>194</v>
      </c>
      <c r="I28" s="111">
        <f t="shared" si="3"/>
        <v>48.5</v>
      </c>
      <c r="J28" s="112">
        <f t="shared" si="4"/>
        <v>5</v>
      </c>
      <c r="K28" s="116"/>
    </row>
    <row r="29" spans="1:11" ht="21.75" thickBot="1" x14ac:dyDescent="0.4">
      <c r="A29" s="41" t="s">
        <v>101</v>
      </c>
      <c r="B29" s="70" t="s">
        <v>306</v>
      </c>
      <c r="C29" s="71" t="s">
        <v>307</v>
      </c>
      <c r="D29" s="93">
        <v>1040</v>
      </c>
      <c r="E29" s="94">
        <v>1204</v>
      </c>
      <c r="F29" s="95">
        <f t="shared" si="2"/>
        <v>115.76923076923077</v>
      </c>
      <c r="G29" s="96">
        <f t="shared" si="1"/>
        <v>5</v>
      </c>
      <c r="H29" s="93">
        <v>417</v>
      </c>
      <c r="I29" s="95">
        <f t="shared" si="3"/>
        <v>40.096153846153847</v>
      </c>
      <c r="J29" s="96">
        <f t="shared" si="4"/>
        <v>5</v>
      </c>
      <c r="K29" s="113"/>
    </row>
    <row r="30" spans="1:11" x14ac:dyDescent="0.35">
      <c r="A30" s="41" t="s">
        <v>103</v>
      </c>
      <c r="B30" s="28" t="s">
        <v>308</v>
      </c>
      <c r="C30" s="27" t="s">
        <v>146</v>
      </c>
      <c r="D30" s="101">
        <v>230</v>
      </c>
      <c r="E30" s="102">
        <v>230</v>
      </c>
      <c r="F30" s="103">
        <f t="shared" si="2"/>
        <v>100</v>
      </c>
      <c r="G30" s="104">
        <f t="shared" si="1"/>
        <v>5</v>
      </c>
      <c r="H30" s="101">
        <v>153</v>
      </c>
      <c r="I30" s="103">
        <f t="shared" si="3"/>
        <v>66.521739130434781</v>
      </c>
      <c r="J30" s="104">
        <f t="shared" si="4"/>
        <v>5</v>
      </c>
      <c r="K30" s="114"/>
    </row>
    <row r="31" spans="1:11" x14ac:dyDescent="0.35">
      <c r="A31" s="41" t="s">
        <v>105</v>
      </c>
      <c r="B31" s="24" t="s">
        <v>309</v>
      </c>
      <c r="C31" s="23" t="s">
        <v>148</v>
      </c>
      <c r="D31" s="105">
        <v>320</v>
      </c>
      <c r="E31" s="106">
        <v>636</v>
      </c>
      <c r="F31" s="107">
        <f t="shared" si="2"/>
        <v>198.75</v>
      </c>
      <c r="G31" s="108">
        <f t="shared" si="1"/>
        <v>5</v>
      </c>
      <c r="H31" s="105">
        <v>228</v>
      </c>
      <c r="I31" s="107">
        <f t="shared" si="3"/>
        <v>71.25</v>
      </c>
      <c r="J31" s="108">
        <f t="shared" si="4"/>
        <v>5</v>
      </c>
      <c r="K31" s="115"/>
    </row>
    <row r="32" spans="1:11" x14ac:dyDescent="0.35">
      <c r="A32" s="41" t="s">
        <v>107</v>
      </c>
      <c r="B32" s="24" t="s">
        <v>310</v>
      </c>
      <c r="C32" s="23" t="s">
        <v>144</v>
      </c>
      <c r="D32" s="105">
        <v>620</v>
      </c>
      <c r="E32" s="106">
        <v>899</v>
      </c>
      <c r="F32" s="107">
        <f t="shared" si="2"/>
        <v>145</v>
      </c>
      <c r="G32" s="108">
        <f t="shared" si="1"/>
        <v>5</v>
      </c>
      <c r="H32" s="105">
        <v>506</v>
      </c>
      <c r="I32" s="107">
        <f t="shared" si="3"/>
        <v>81.612903225806448</v>
      </c>
      <c r="J32" s="108">
        <f t="shared" si="4"/>
        <v>5</v>
      </c>
      <c r="K32" s="115"/>
    </row>
    <row r="33" spans="1:11" ht="21.75" thickBot="1" x14ac:dyDescent="0.4">
      <c r="A33" s="41" t="s">
        <v>109</v>
      </c>
      <c r="B33" s="25" t="s">
        <v>311</v>
      </c>
      <c r="C33" s="26" t="s">
        <v>142</v>
      </c>
      <c r="D33" s="109">
        <v>394</v>
      </c>
      <c r="E33" s="110">
        <v>371</v>
      </c>
      <c r="F33" s="111">
        <f t="shared" si="2"/>
        <v>94.162436548223354</v>
      </c>
      <c r="G33" s="112">
        <f>IF(D33=0,0,IF(F33=0,1,IF(F33&gt;=$R$2,5,IF(F33&gt;=$Q$2,4+((F33-$Q$2)*$S$2),IF(F33&gt;=$P$2,3+((F33-$P$2)*$S$2),IF(F33&gt;=$O$2,2+((F33-$O$2)*$S$2),IF(F33&gt;=$N$2,1+((F33-$N$2)*$S$2),1)))))))</f>
        <v>3.8324873096446708</v>
      </c>
      <c r="H33" s="109">
        <v>254</v>
      </c>
      <c r="I33" s="111">
        <f t="shared" si="3"/>
        <v>64.467005076142129</v>
      </c>
      <c r="J33" s="112">
        <f t="shared" si="4"/>
        <v>5</v>
      </c>
      <c r="K33" s="116"/>
    </row>
    <row r="34" spans="1:11" ht="21.75" thickBot="1" x14ac:dyDescent="0.4">
      <c r="A34" s="41" t="s">
        <v>111</v>
      </c>
      <c r="B34" s="70" t="s">
        <v>312</v>
      </c>
      <c r="C34" s="71" t="s">
        <v>313</v>
      </c>
      <c r="D34" s="93">
        <v>1012</v>
      </c>
      <c r="E34" s="94">
        <v>1129</v>
      </c>
      <c r="F34" s="95">
        <f t="shared" si="2"/>
        <v>111.5612648221344</v>
      </c>
      <c r="G34" s="96">
        <f t="shared" ref="G34:G86" si="5">IF(D34=0,0,IF(F34=0,1,IF(F34&gt;=$R$2,5,IF(F34&gt;=$Q$2,4+((F34-$Q$2)*$S$2),IF(F34&gt;=$P$2,3+((F34-$P$2)*$S$2),IF(F34&gt;=$O$2,2+((F34-$O$2)*$S$2),IF(F34&gt;=$N$2,1+((F34-$N$2)*$S$2),1)))))))</f>
        <v>5</v>
      </c>
      <c r="H34" s="93">
        <v>578</v>
      </c>
      <c r="I34" s="95">
        <f t="shared" si="3"/>
        <v>57.114624505928859</v>
      </c>
      <c r="J34" s="96">
        <f t="shared" si="4"/>
        <v>5</v>
      </c>
      <c r="K34" s="113"/>
    </row>
    <row r="35" spans="1:11" x14ac:dyDescent="0.35">
      <c r="A35" s="41" t="s">
        <v>113</v>
      </c>
      <c r="B35" s="28" t="s">
        <v>314</v>
      </c>
      <c r="C35" s="27" t="s">
        <v>158</v>
      </c>
      <c r="D35" s="101">
        <v>230</v>
      </c>
      <c r="E35" s="102">
        <v>333</v>
      </c>
      <c r="F35" s="103">
        <f t="shared" si="2"/>
        <v>144.78260869565219</v>
      </c>
      <c r="G35" s="104">
        <f t="shared" si="5"/>
        <v>5</v>
      </c>
      <c r="H35" s="101">
        <v>87</v>
      </c>
      <c r="I35" s="103">
        <f t="shared" si="3"/>
        <v>37.826086956521735</v>
      </c>
      <c r="J35" s="104">
        <f t="shared" si="4"/>
        <v>5</v>
      </c>
      <c r="K35" s="114"/>
    </row>
    <row r="36" spans="1:11" x14ac:dyDescent="0.35">
      <c r="A36" s="41" t="s">
        <v>115</v>
      </c>
      <c r="B36" s="24" t="s">
        <v>315</v>
      </c>
      <c r="C36" s="23" t="s">
        <v>152</v>
      </c>
      <c r="D36" s="105">
        <v>254</v>
      </c>
      <c r="E36" s="106">
        <v>529</v>
      </c>
      <c r="F36" s="107">
        <f t="shared" si="2"/>
        <v>208.26771653543307</v>
      </c>
      <c r="G36" s="108">
        <f t="shared" si="5"/>
        <v>5</v>
      </c>
      <c r="H36" s="105">
        <v>166</v>
      </c>
      <c r="I36" s="107">
        <f t="shared" si="3"/>
        <v>65.354330708661408</v>
      </c>
      <c r="J36" s="108">
        <f t="shared" si="4"/>
        <v>5</v>
      </c>
      <c r="K36" s="115"/>
    </row>
    <row r="37" spans="1:11" ht="21.75" thickBot="1" x14ac:dyDescent="0.4">
      <c r="A37" s="41" t="s">
        <v>117</v>
      </c>
      <c r="B37" s="25" t="s">
        <v>316</v>
      </c>
      <c r="C37" s="26" t="s">
        <v>156</v>
      </c>
      <c r="D37" s="109">
        <v>230</v>
      </c>
      <c r="E37" s="110">
        <v>1096</v>
      </c>
      <c r="F37" s="111">
        <f t="shared" si="2"/>
        <v>476.52173913043481</v>
      </c>
      <c r="G37" s="112">
        <f t="shared" si="5"/>
        <v>5</v>
      </c>
      <c r="H37" s="109">
        <v>639</v>
      </c>
      <c r="I37" s="111">
        <f t="shared" si="3"/>
        <v>277.82608695652175</v>
      </c>
      <c r="J37" s="112">
        <f t="shared" si="4"/>
        <v>5</v>
      </c>
      <c r="K37" s="116"/>
    </row>
    <row r="38" spans="1:11" ht="21.75" thickBot="1" x14ac:dyDescent="0.4">
      <c r="A38" s="41" t="s">
        <v>119</v>
      </c>
      <c r="B38" s="70" t="s">
        <v>317</v>
      </c>
      <c r="C38" s="71" t="s">
        <v>318</v>
      </c>
      <c r="D38" s="93">
        <v>560</v>
      </c>
      <c r="E38" s="94">
        <v>799</v>
      </c>
      <c r="F38" s="95">
        <f t="shared" si="2"/>
        <v>142.67857142857144</v>
      </c>
      <c r="G38" s="96">
        <f t="shared" si="5"/>
        <v>5</v>
      </c>
      <c r="H38" s="93">
        <v>99</v>
      </c>
      <c r="I38" s="95">
        <f t="shared" si="3"/>
        <v>17.678571428571431</v>
      </c>
      <c r="J38" s="96">
        <f t="shared" si="4"/>
        <v>5</v>
      </c>
      <c r="K38" s="113"/>
    </row>
    <row r="39" spans="1:11" x14ac:dyDescent="0.35">
      <c r="A39" s="41" t="s">
        <v>121</v>
      </c>
      <c r="B39" s="28" t="s">
        <v>319</v>
      </c>
      <c r="C39" s="27" t="s">
        <v>122</v>
      </c>
      <c r="D39" s="101">
        <v>540</v>
      </c>
      <c r="E39" s="102">
        <v>571</v>
      </c>
      <c r="F39" s="103">
        <f t="shared" si="2"/>
        <v>105.74074074074073</v>
      </c>
      <c r="G39" s="104">
        <f t="shared" si="5"/>
        <v>5</v>
      </c>
      <c r="H39" s="101">
        <v>350</v>
      </c>
      <c r="I39" s="103">
        <f t="shared" si="3"/>
        <v>64.81481481481481</v>
      </c>
      <c r="J39" s="104">
        <f t="shared" si="4"/>
        <v>5</v>
      </c>
      <c r="K39" s="114"/>
    </row>
    <row r="40" spans="1:11" x14ac:dyDescent="0.35">
      <c r="A40" s="41" t="s">
        <v>123</v>
      </c>
      <c r="B40" s="24" t="s">
        <v>320</v>
      </c>
      <c r="C40" s="23" t="s">
        <v>166</v>
      </c>
      <c r="D40" s="105">
        <v>400</v>
      </c>
      <c r="E40" s="106">
        <v>415</v>
      </c>
      <c r="F40" s="107">
        <f t="shared" si="2"/>
        <v>103.75000000000001</v>
      </c>
      <c r="G40" s="108">
        <f t="shared" si="5"/>
        <v>5</v>
      </c>
      <c r="H40" s="105">
        <v>160</v>
      </c>
      <c r="I40" s="107">
        <f t="shared" si="3"/>
        <v>40</v>
      </c>
      <c r="J40" s="108">
        <f t="shared" si="4"/>
        <v>5</v>
      </c>
      <c r="K40" s="115"/>
    </row>
    <row r="41" spans="1:11" x14ac:dyDescent="0.35">
      <c r="A41" s="41" t="s">
        <v>125</v>
      </c>
      <c r="B41" s="24" t="s">
        <v>321</v>
      </c>
      <c r="C41" s="23" t="s">
        <v>172</v>
      </c>
      <c r="D41" s="105">
        <v>280</v>
      </c>
      <c r="E41" s="106">
        <v>808</v>
      </c>
      <c r="F41" s="107">
        <f t="shared" si="2"/>
        <v>288.57142857142856</v>
      </c>
      <c r="G41" s="108">
        <f t="shared" si="5"/>
        <v>5</v>
      </c>
      <c r="H41" s="105">
        <v>510</v>
      </c>
      <c r="I41" s="107">
        <f t="shared" si="3"/>
        <v>182.14285714285714</v>
      </c>
      <c r="J41" s="108">
        <f t="shared" si="4"/>
        <v>5</v>
      </c>
      <c r="K41" s="115"/>
    </row>
    <row r="42" spans="1:11" ht="21.75" thickBot="1" x14ac:dyDescent="0.4">
      <c r="A42" s="41" t="s">
        <v>127</v>
      </c>
      <c r="B42" s="25" t="s">
        <v>322</v>
      </c>
      <c r="C42" s="26" t="s">
        <v>170</v>
      </c>
      <c r="D42" s="109">
        <v>200</v>
      </c>
      <c r="E42" s="110">
        <v>304</v>
      </c>
      <c r="F42" s="111">
        <f t="shared" si="2"/>
        <v>152</v>
      </c>
      <c r="G42" s="112">
        <f t="shared" si="5"/>
        <v>5</v>
      </c>
      <c r="H42" s="109">
        <v>107</v>
      </c>
      <c r="I42" s="111">
        <f t="shared" si="3"/>
        <v>53.5</v>
      </c>
      <c r="J42" s="112">
        <f t="shared" si="4"/>
        <v>5</v>
      </c>
      <c r="K42" s="116"/>
    </row>
    <row r="43" spans="1:11" ht="21.75" thickBot="1" x14ac:dyDescent="0.4">
      <c r="A43" s="41" t="s">
        <v>129</v>
      </c>
      <c r="B43" s="70" t="s">
        <v>323</v>
      </c>
      <c r="C43" s="71" t="s">
        <v>324</v>
      </c>
      <c r="D43" s="93">
        <v>702</v>
      </c>
      <c r="E43" s="94">
        <v>982</v>
      </c>
      <c r="F43" s="95">
        <f t="shared" si="2"/>
        <v>139.8860398860399</v>
      </c>
      <c r="G43" s="96">
        <f t="shared" si="5"/>
        <v>5</v>
      </c>
      <c r="H43" s="93">
        <v>398</v>
      </c>
      <c r="I43" s="95">
        <f t="shared" si="3"/>
        <v>56.69515669515669</v>
      </c>
      <c r="J43" s="96">
        <f t="shared" si="4"/>
        <v>5</v>
      </c>
      <c r="K43" s="113"/>
    </row>
    <row r="44" spans="1:11" x14ac:dyDescent="0.35">
      <c r="A44" s="41" t="s">
        <v>131</v>
      </c>
      <c r="B44" s="28" t="s">
        <v>325</v>
      </c>
      <c r="C44" s="27" t="s">
        <v>186</v>
      </c>
      <c r="D44" s="101">
        <v>1097</v>
      </c>
      <c r="E44" s="102">
        <v>1632</v>
      </c>
      <c r="F44" s="103">
        <f t="shared" si="2"/>
        <v>148.7693710118505</v>
      </c>
      <c r="G44" s="104">
        <f t="shared" si="5"/>
        <v>5</v>
      </c>
      <c r="H44" s="101">
        <v>1154</v>
      </c>
      <c r="I44" s="103">
        <f t="shared" si="3"/>
        <v>105.19598906107565</v>
      </c>
      <c r="J44" s="104">
        <f t="shared" si="4"/>
        <v>5</v>
      </c>
      <c r="K44" s="114"/>
    </row>
    <row r="45" spans="1:11" ht="21.75" thickBot="1" x14ac:dyDescent="0.4">
      <c r="A45" s="41" t="s">
        <v>133</v>
      </c>
      <c r="B45" s="25" t="s">
        <v>326</v>
      </c>
      <c r="C45" s="26" t="s">
        <v>168</v>
      </c>
      <c r="D45" s="109">
        <v>200</v>
      </c>
      <c r="E45" s="110">
        <v>344</v>
      </c>
      <c r="F45" s="111">
        <f t="shared" si="2"/>
        <v>172</v>
      </c>
      <c r="G45" s="112">
        <f t="shared" si="5"/>
        <v>5</v>
      </c>
      <c r="H45" s="109">
        <v>208</v>
      </c>
      <c r="I45" s="111">
        <f t="shared" si="3"/>
        <v>104</v>
      </c>
      <c r="J45" s="112">
        <f t="shared" si="4"/>
        <v>5</v>
      </c>
      <c r="K45" s="116"/>
    </row>
    <row r="46" spans="1:11" ht="21.75" thickBot="1" x14ac:dyDescent="0.4">
      <c r="A46" s="49" t="s">
        <v>135</v>
      </c>
      <c r="B46" s="70" t="s">
        <v>327</v>
      </c>
      <c r="C46" s="71" t="s">
        <v>328</v>
      </c>
      <c r="D46" s="93">
        <v>840</v>
      </c>
      <c r="E46" s="94">
        <v>1011</v>
      </c>
      <c r="F46" s="95">
        <f t="shared" si="2"/>
        <v>120.35714285714285</v>
      </c>
      <c r="G46" s="96">
        <f t="shared" si="5"/>
        <v>5</v>
      </c>
      <c r="H46" s="93">
        <v>145</v>
      </c>
      <c r="I46" s="95">
        <f t="shared" si="3"/>
        <v>17.261904761904763</v>
      </c>
      <c r="J46" s="96">
        <f t="shared" si="4"/>
        <v>5</v>
      </c>
      <c r="K46" s="113"/>
    </row>
    <row r="47" spans="1:11" x14ac:dyDescent="0.35">
      <c r="A47" s="41" t="s">
        <v>137</v>
      </c>
      <c r="B47" s="28" t="s">
        <v>329</v>
      </c>
      <c r="C47" s="27" t="s">
        <v>191</v>
      </c>
      <c r="D47" s="101">
        <v>200</v>
      </c>
      <c r="E47" s="102">
        <v>481</v>
      </c>
      <c r="F47" s="103">
        <f t="shared" si="2"/>
        <v>240.49999999999997</v>
      </c>
      <c r="G47" s="104">
        <f t="shared" si="5"/>
        <v>5</v>
      </c>
      <c r="H47" s="101">
        <v>267</v>
      </c>
      <c r="I47" s="103">
        <f t="shared" si="3"/>
        <v>133.5</v>
      </c>
      <c r="J47" s="104">
        <f t="shared" si="4"/>
        <v>5</v>
      </c>
      <c r="K47" s="114"/>
    </row>
    <row r="48" spans="1:11" ht="21.75" thickBot="1" x14ac:dyDescent="0.4">
      <c r="A48" s="41" t="s">
        <v>139</v>
      </c>
      <c r="B48" s="25" t="s">
        <v>330</v>
      </c>
      <c r="C48" s="26" t="s">
        <v>199</v>
      </c>
      <c r="D48" s="109">
        <v>160</v>
      </c>
      <c r="E48" s="110">
        <v>169</v>
      </c>
      <c r="F48" s="111">
        <f t="shared" si="2"/>
        <v>105.62499999999999</v>
      </c>
      <c r="G48" s="112">
        <f t="shared" si="5"/>
        <v>5</v>
      </c>
      <c r="H48" s="109">
        <v>51</v>
      </c>
      <c r="I48" s="111">
        <f t="shared" si="3"/>
        <v>31.874999999999996</v>
      </c>
      <c r="J48" s="112">
        <f t="shared" si="4"/>
        <v>5</v>
      </c>
      <c r="K48" s="116"/>
    </row>
    <row r="49" spans="1:11" ht="21.75" thickBot="1" x14ac:dyDescent="0.4">
      <c r="A49" s="41" t="s">
        <v>141</v>
      </c>
      <c r="B49" s="70" t="s">
        <v>331</v>
      </c>
      <c r="C49" s="71" t="s">
        <v>332</v>
      </c>
      <c r="D49" s="93">
        <v>420</v>
      </c>
      <c r="E49" s="94">
        <v>1090</v>
      </c>
      <c r="F49" s="95">
        <f t="shared" si="2"/>
        <v>259.52380952380952</v>
      </c>
      <c r="G49" s="96">
        <f t="shared" si="5"/>
        <v>5</v>
      </c>
      <c r="H49" s="93">
        <v>389</v>
      </c>
      <c r="I49" s="95">
        <f t="shared" si="3"/>
        <v>92.61904761904762</v>
      </c>
      <c r="J49" s="96">
        <f t="shared" si="4"/>
        <v>5</v>
      </c>
      <c r="K49" s="113"/>
    </row>
    <row r="50" spans="1:11" ht="21.75" thickBot="1" x14ac:dyDescent="0.4">
      <c r="A50" s="41" t="s">
        <v>143</v>
      </c>
      <c r="B50" s="74" t="s">
        <v>333</v>
      </c>
      <c r="C50" s="73" t="s">
        <v>212</v>
      </c>
      <c r="D50" s="97">
        <v>180</v>
      </c>
      <c r="E50" s="98">
        <v>295</v>
      </c>
      <c r="F50" s="99">
        <f t="shared" si="2"/>
        <v>163.88888888888889</v>
      </c>
      <c r="G50" s="100">
        <f t="shared" si="5"/>
        <v>5</v>
      </c>
      <c r="H50" s="97">
        <v>176</v>
      </c>
      <c r="I50" s="99">
        <f t="shared" si="3"/>
        <v>97.777777777777771</v>
      </c>
      <c r="J50" s="100">
        <f t="shared" si="4"/>
        <v>5</v>
      </c>
      <c r="K50" s="118"/>
    </row>
    <row r="51" spans="1:11" ht="21.75" thickBot="1" x14ac:dyDescent="0.4">
      <c r="A51" s="41" t="s">
        <v>145</v>
      </c>
      <c r="B51" s="70" t="s">
        <v>334</v>
      </c>
      <c r="C51" s="71" t="s">
        <v>335</v>
      </c>
      <c r="D51" s="93">
        <v>600</v>
      </c>
      <c r="E51" s="94">
        <v>673</v>
      </c>
      <c r="F51" s="95">
        <f t="shared" si="2"/>
        <v>112.16666666666666</v>
      </c>
      <c r="G51" s="96">
        <f t="shared" si="5"/>
        <v>5</v>
      </c>
      <c r="H51" s="93">
        <v>309</v>
      </c>
      <c r="I51" s="95">
        <f t="shared" si="3"/>
        <v>51.5</v>
      </c>
      <c r="J51" s="96">
        <f t="shared" si="4"/>
        <v>5</v>
      </c>
      <c r="K51" s="113"/>
    </row>
    <row r="52" spans="1:11" ht="21.75" thickBot="1" x14ac:dyDescent="0.4">
      <c r="A52" s="41" t="s">
        <v>147</v>
      </c>
      <c r="B52" s="70" t="s">
        <v>336</v>
      </c>
      <c r="C52" s="71" t="s">
        <v>337</v>
      </c>
      <c r="D52" s="93">
        <v>300</v>
      </c>
      <c r="E52" s="94">
        <v>2782</v>
      </c>
      <c r="F52" s="95">
        <f t="shared" si="2"/>
        <v>927.33333333333337</v>
      </c>
      <c r="G52" s="96">
        <f t="shared" si="5"/>
        <v>5</v>
      </c>
      <c r="H52" s="93">
        <v>2158</v>
      </c>
      <c r="I52" s="95">
        <f t="shared" si="3"/>
        <v>719.33333333333337</v>
      </c>
      <c r="J52" s="96">
        <f t="shared" si="4"/>
        <v>5</v>
      </c>
      <c r="K52" s="113"/>
    </row>
    <row r="53" spans="1:11" x14ac:dyDescent="0.35">
      <c r="A53" s="41" t="s">
        <v>149</v>
      </c>
      <c r="B53" s="28" t="s">
        <v>338</v>
      </c>
      <c r="C53" s="27" t="s">
        <v>64</v>
      </c>
      <c r="D53" s="101">
        <v>300</v>
      </c>
      <c r="E53" s="102">
        <v>2405</v>
      </c>
      <c r="F53" s="103">
        <f t="shared" si="2"/>
        <v>801.66666666666674</v>
      </c>
      <c r="G53" s="104">
        <f t="shared" si="5"/>
        <v>5</v>
      </c>
      <c r="H53" s="101">
        <v>2090</v>
      </c>
      <c r="I53" s="103">
        <f t="shared" si="3"/>
        <v>696.66666666666663</v>
      </c>
      <c r="J53" s="104">
        <f t="shared" si="4"/>
        <v>5</v>
      </c>
      <c r="K53" s="114"/>
    </row>
    <row r="54" spans="1:11" ht="21.75" thickBot="1" x14ac:dyDescent="0.4">
      <c r="A54" s="41" t="s">
        <v>151</v>
      </c>
      <c r="B54" s="25" t="s">
        <v>339</v>
      </c>
      <c r="C54" s="26" t="s">
        <v>112</v>
      </c>
      <c r="D54" s="109">
        <v>250</v>
      </c>
      <c r="E54" s="110">
        <v>497</v>
      </c>
      <c r="F54" s="111">
        <f t="shared" si="2"/>
        <v>198.8</v>
      </c>
      <c r="G54" s="112">
        <f t="shared" si="5"/>
        <v>5</v>
      </c>
      <c r="H54" s="109">
        <v>356</v>
      </c>
      <c r="I54" s="111">
        <f t="shared" si="3"/>
        <v>142.4</v>
      </c>
      <c r="J54" s="112">
        <f t="shared" si="4"/>
        <v>5</v>
      </c>
      <c r="K54" s="116"/>
    </row>
    <row r="55" spans="1:11" ht="21.75" thickBot="1" x14ac:dyDescent="0.4">
      <c r="A55" s="41" t="s">
        <v>153</v>
      </c>
      <c r="B55" s="70" t="s">
        <v>340</v>
      </c>
      <c r="C55" s="71" t="s">
        <v>341</v>
      </c>
      <c r="D55" s="93">
        <v>1100</v>
      </c>
      <c r="E55" s="94">
        <v>2499</v>
      </c>
      <c r="F55" s="95">
        <f t="shared" si="2"/>
        <v>227.18181818181819</v>
      </c>
      <c r="G55" s="96">
        <f t="shared" si="5"/>
        <v>5</v>
      </c>
      <c r="H55" s="93">
        <v>2023</v>
      </c>
      <c r="I55" s="95">
        <f t="shared" si="3"/>
        <v>183.90909090909091</v>
      </c>
      <c r="J55" s="96">
        <f t="shared" si="4"/>
        <v>5</v>
      </c>
      <c r="K55" s="113"/>
    </row>
    <row r="56" spans="1:11" x14ac:dyDescent="0.35">
      <c r="A56" s="41" t="s">
        <v>155</v>
      </c>
      <c r="B56" s="28" t="s">
        <v>342</v>
      </c>
      <c r="C56" s="27" t="s">
        <v>78</v>
      </c>
      <c r="D56" s="101">
        <v>200</v>
      </c>
      <c r="E56" s="102">
        <v>421</v>
      </c>
      <c r="F56" s="103">
        <f t="shared" si="2"/>
        <v>210.5</v>
      </c>
      <c r="G56" s="104">
        <f t="shared" si="5"/>
        <v>5</v>
      </c>
      <c r="H56" s="101">
        <v>190</v>
      </c>
      <c r="I56" s="103">
        <f t="shared" si="3"/>
        <v>95</v>
      </c>
      <c r="J56" s="104">
        <f t="shared" si="4"/>
        <v>5</v>
      </c>
      <c r="K56" s="114"/>
    </row>
    <row r="57" spans="1:11" x14ac:dyDescent="0.35">
      <c r="A57" s="41" t="s">
        <v>157</v>
      </c>
      <c r="B57" s="24" t="s">
        <v>343</v>
      </c>
      <c r="C57" s="23" t="s">
        <v>72</v>
      </c>
      <c r="D57" s="105">
        <v>200</v>
      </c>
      <c r="E57" s="106">
        <v>1416</v>
      </c>
      <c r="F57" s="107">
        <f t="shared" si="2"/>
        <v>708</v>
      </c>
      <c r="G57" s="108">
        <f t="shared" si="5"/>
        <v>5</v>
      </c>
      <c r="H57" s="105">
        <v>1249</v>
      </c>
      <c r="I57" s="107">
        <f t="shared" si="3"/>
        <v>624.5</v>
      </c>
      <c r="J57" s="108">
        <f t="shared" si="4"/>
        <v>5</v>
      </c>
      <c r="K57" s="115"/>
    </row>
    <row r="58" spans="1:11" ht="21.75" thickBot="1" x14ac:dyDescent="0.4">
      <c r="A58" s="41" t="s">
        <v>159</v>
      </c>
      <c r="B58" s="25" t="s">
        <v>344</v>
      </c>
      <c r="C58" s="26" t="s">
        <v>70</v>
      </c>
      <c r="D58" s="109">
        <v>240</v>
      </c>
      <c r="E58" s="110">
        <v>636</v>
      </c>
      <c r="F58" s="111">
        <f t="shared" si="2"/>
        <v>265</v>
      </c>
      <c r="G58" s="112">
        <f t="shared" si="5"/>
        <v>5</v>
      </c>
      <c r="H58" s="109">
        <v>401</v>
      </c>
      <c r="I58" s="111">
        <f t="shared" si="3"/>
        <v>167.08333333333334</v>
      </c>
      <c r="J58" s="112">
        <f t="shared" si="4"/>
        <v>5</v>
      </c>
      <c r="K58" s="116"/>
    </row>
    <row r="59" spans="1:11" ht="21.75" thickBot="1" x14ac:dyDescent="0.4">
      <c r="A59" s="41" t="s">
        <v>161</v>
      </c>
      <c r="B59" s="70" t="s">
        <v>345</v>
      </c>
      <c r="C59" s="71" t="s">
        <v>346</v>
      </c>
      <c r="D59" s="93">
        <v>350</v>
      </c>
      <c r="E59" s="94">
        <v>1684</v>
      </c>
      <c r="F59" s="95">
        <f t="shared" si="2"/>
        <v>481.14285714285711</v>
      </c>
      <c r="G59" s="96">
        <f t="shared" si="5"/>
        <v>5</v>
      </c>
      <c r="H59" s="93">
        <v>1195</v>
      </c>
      <c r="I59" s="95">
        <f t="shared" si="3"/>
        <v>341.42857142857139</v>
      </c>
      <c r="J59" s="96">
        <f t="shared" si="4"/>
        <v>5</v>
      </c>
      <c r="K59" s="113"/>
    </row>
    <row r="60" spans="1:11" x14ac:dyDescent="0.35">
      <c r="A60" s="41" t="s">
        <v>163</v>
      </c>
      <c r="B60" s="28" t="s">
        <v>347</v>
      </c>
      <c r="C60" s="27" t="s">
        <v>104</v>
      </c>
      <c r="D60" s="101">
        <v>120</v>
      </c>
      <c r="E60" s="102">
        <v>648</v>
      </c>
      <c r="F60" s="103">
        <f t="shared" si="2"/>
        <v>540</v>
      </c>
      <c r="G60" s="104">
        <f t="shared" si="5"/>
        <v>5</v>
      </c>
      <c r="H60" s="101">
        <v>550</v>
      </c>
      <c r="I60" s="103">
        <f t="shared" si="3"/>
        <v>458.33333333333331</v>
      </c>
      <c r="J60" s="104">
        <f t="shared" si="4"/>
        <v>5</v>
      </c>
      <c r="K60" s="114"/>
    </row>
    <row r="61" spans="1:11" ht="21.75" thickBot="1" x14ac:dyDescent="0.4">
      <c r="A61" s="41" t="s">
        <v>165</v>
      </c>
      <c r="B61" s="25" t="s">
        <v>348</v>
      </c>
      <c r="C61" s="26" t="s">
        <v>106</v>
      </c>
      <c r="D61" s="109">
        <v>250</v>
      </c>
      <c r="E61" s="110">
        <v>464</v>
      </c>
      <c r="F61" s="111">
        <f t="shared" si="2"/>
        <v>185.60000000000002</v>
      </c>
      <c r="G61" s="112">
        <f t="shared" si="5"/>
        <v>5</v>
      </c>
      <c r="H61" s="109">
        <v>155</v>
      </c>
      <c r="I61" s="111">
        <f t="shared" si="3"/>
        <v>62</v>
      </c>
      <c r="J61" s="112">
        <f t="shared" si="4"/>
        <v>5</v>
      </c>
      <c r="K61" s="116"/>
    </row>
    <row r="62" spans="1:11" ht="21.75" thickBot="1" x14ac:dyDescent="0.4">
      <c r="A62" s="41" t="s">
        <v>167</v>
      </c>
      <c r="B62" s="70" t="s">
        <v>349</v>
      </c>
      <c r="C62" s="71" t="s">
        <v>350</v>
      </c>
      <c r="D62" s="93">
        <v>481</v>
      </c>
      <c r="E62" s="94">
        <v>1161</v>
      </c>
      <c r="F62" s="95">
        <f t="shared" si="2"/>
        <v>241.37214137214139</v>
      </c>
      <c r="G62" s="96">
        <f t="shared" si="5"/>
        <v>5</v>
      </c>
      <c r="H62" s="93">
        <v>664</v>
      </c>
      <c r="I62" s="95">
        <f t="shared" si="3"/>
        <v>138.04573804573806</v>
      </c>
      <c r="J62" s="96">
        <f t="shared" si="4"/>
        <v>5</v>
      </c>
      <c r="K62" s="113"/>
    </row>
    <row r="63" spans="1:11" x14ac:dyDescent="0.35">
      <c r="A63" s="41" t="s">
        <v>169</v>
      </c>
      <c r="B63" s="28" t="s">
        <v>351</v>
      </c>
      <c r="C63" s="27" t="s">
        <v>82</v>
      </c>
      <c r="D63" s="101">
        <v>250</v>
      </c>
      <c r="E63" s="102">
        <v>649</v>
      </c>
      <c r="F63" s="103">
        <f t="shared" si="2"/>
        <v>259.60000000000002</v>
      </c>
      <c r="G63" s="104">
        <f t="shared" si="5"/>
        <v>5</v>
      </c>
      <c r="H63" s="101">
        <v>286</v>
      </c>
      <c r="I63" s="103">
        <f t="shared" si="3"/>
        <v>114.39999999999999</v>
      </c>
      <c r="J63" s="104">
        <f t="shared" si="4"/>
        <v>5</v>
      </c>
      <c r="K63" s="114"/>
    </row>
    <row r="64" spans="1:11" ht="21.75" thickBot="1" x14ac:dyDescent="0.4">
      <c r="A64" s="41" t="s">
        <v>171</v>
      </c>
      <c r="B64" s="25" t="s">
        <v>352</v>
      </c>
      <c r="C64" s="26" t="s">
        <v>86</v>
      </c>
      <c r="D64" s="109">
        <v>200</v>
      </c>
      <c r="E64" s="110">
        <v>400</v>
      </c>
      <c r="F64" s="111">
        <f t="shared" si="2"/>
        <v>200</v>
      </c>
      <c r="G64" s="112">
        <f t="shared" si="5"/>
        <v>5</v>
      </c>
      <c r="H64" s="109">
        <v>265</v>
      </c>
      <c r="I64" s="111">
        <f t="shared" si="3"/>
        <v>132.5</v>
      </c>
      <c r="J64" s="112">
        <f t="shared" si="4"/>
        <v>5</v>
      </c>
      <c r="K64" s="116"/>
    </row>
    <row r="65" spans="1:11" ht="21.75" thickBot="1" x14ac:dyDescent="0.4">
      <c r="A65" s="41" t="s">
        <v>173</v>
      </c>
      <c r="B65" s="70" t="s">
        <v>353</v>
      </c>
      <c r="C65" s="71" t="s">
        <v>354</v>
      </c>
      <c r="D65" s="93">
        <v>500</v>
      </c>
      <c r="E65" s="94">
        <v>1260</v>
      </c>
      <c r="F65" s="95">
        <f t="shared" si="2"/>
        <v>252</v>
      </c>
      <c r="G65" s="96">
        <f t="shared" si="5"/>
        <v>5</v>
      </c>
      <c r="H65" s="93">
        <v>538</v>
      </c>
      <c r="I65" s="95">
        <f t="shared" si="3"/>
        <v>107.60000000000001</v>
      </c>
      <c r="J65" s="96">
        <f t="shared" si="4"/>
        <v>5</v>
      </c>
      <c r="K65" s="113"/>
    </row>
    <row r="66" spans="1:11" x14ac:dyDescent="0.35">
      <c r="A66" s="41" t="s">
        <v>175</v>
      </c>
      <c r="B66" s="28" t="s">
        <v>355</v>
      </c>
      <c r="C66" s="27" t="s">
        <v>126</v>
      </c>
      <c r="D66" s="101">
        <v>350</v>
      </c>
      <c r="E66" s="102">
        <v>446</v>
      </c>
      <c r="F66" s="103">
        <f t="shared" si="2"/>
        <v>127.42857142857143</v>
      </c>
      <c r="G66" s="104">
        <f t="shared" si="5"/>
        <v>5</v>
      </c>
      <c r="H66" s="101">
        <v>229</v>
      </c>
      <c r="I66" s="103">
        <f t="shared" si="3"/>
        <v>65.428571428571431</v>
      </c>
      <c r="J66" s="104">
        <f t="shared" si="4"/>
        <v>5</v>
      </c>
      <c r="K66" s="114"/>
    </row>
    <row r="67" spans="1:11" x14ac:dyDescent="0.35">
      <c r="A67" s="41" t="s">
        <v>177</v>
      </c>
      <c r="B67" s="24" t="s">
        <v>356</v>
      </c>
      <c r="C67" s="23" t="s">
        <v>132</v>
      </c>
      <c r="D67" s="105">
        <v>100</v>
      </c>
      <c r="E67" s="106">
        <v>328</v>
      </c>
      <c r="F67" s="107">
        <f t="shared" si="2"/>
        <v>328</v>
      </c>
      <c r="G67" s="108">
        <f t="shared" si="5"/>
        <v>5</v>
      </c>
      <c r="H67" s="105">
        <v>193</v>
      </c>
      <c r="I67" s="107">
        <f t="shared" si="3"/>
        <v>193</v>
      </c>
      <c r="J67" s="108">
        <f t="shared" si="4"/>
        <v>5</v>
      </c>
      <c r="K67" s="115"/>
    </row>
    <row r="68" spans="1:11" x14ac:dyDescent="0.35">
      <c r="A68" s="41" t="s">
        <v>179</v>
      </c>
      <c r="B68" s="24" t="s">
        <v>357</v>
      </c>
      <c r="C68" s="23" t="s">
        <v>124</v>
      </c>
      <c r="D68" s="105">
        <v>400</v>
      </c>
      <c r="E68" s="106">
        <v>619</v>
      </c>
      <c r="F68" s="107">
        <f t="shared" si="2"/>
        <v>154.75</v>
      </c>
      <c r="G68" s="108">
        <f t="shared" si="5"/>
        <v>5</v>
      </c>
      <c r="H68" s="105">
        <v>293</v>
      </c>
      <c r="I68" s="107">
        <f t="shared" si="3"/>
        <v>73.25</v>
      </c>
      <c r="J68" s="108">
        <f t="shared" si="4"/>
        <v>5</v>
      </c>
      <c r="K68" s="115"/>
    </row>
    <row r="69" spans="1:11" ht="21.75" thickBot="1" x14ac:dyDescent="0.4">
      <c r="A69" s="41" t="s">
        <v>181</v>
      </c>
      <c r="B69" s="25" t="s">
        <v>358</v>
      </c>
      <c r="C69" s="26" t="s">
        <v>138</v>
      </c>
      <c r="D69" s="109">
        <v>230</v>
      </c>
      <c r="E69" s="110">
        <v>574</v>
      </c>
      <c r="F69" s="111">
        <f t="shared" si="2"/>
        <v>249.56521739130432</v>
      </c>
      <c r="G69" s="112">
        <f t="shared" si="5"/>
        <v>5</v>
      </c>
      <c r="H69" s="109">
        <v>390</v>
      </c>
      <c r="I69" s="111">
        <f t="shared" si="3"/>
        <v>169.56521739130434</v>
      </c>
      <c r="J69" s="112">
        <f t="shared" si="4"/>
        <v>5</v>
      </c>
      <c r="K69" s="116"/>
    </row>
    <row r="70" spans="1:11" ht="21.75" thickBot="1" x14ac:dyDescent="0.4">
      <c r="A70" s="41" t="s">
        <v>183</v>
      </c>
      <c r="B70" s="70" t="s">
        <v>359</v>
      </c>
      <c r="C70" s="71" t="s">
        <v>360</v>
      </c>
      <c r="D70" s="93">
        <v>483</v>
      </c>
      <c r="E70" s="94">
        <v>1379</v>
      </c>
      <c r="F70" s="95">
        <f t="shared" si="2"/>
        <v>285.50724637681157</v>
      </c>
      <c r="G70" s="96">
        <f t="shared" si="5"/>
        <v>5</v>
      </c>
      <c r="H70" s="93">
        <v>497</v>
      </c>
      <c r="I70" s="95">
        <f t="shared" si="3"/>
        <v>102.89855072463767</v>
      </c>
      <c r="J70" s="96">
        <f>IF(D70=0,0,IF(I70=0,1,IF(I70&gt;=$R$3,5,IF(I70&gt;=$Q$3,4+((I70-$Q$3)*$S$3),IF(I70&gt;=$P$3,3+((I70-$P$3)*$S$3),IF(I70&gt;=$O$3,2+((I70-$O$3)*$S$3),IF(I70&gt;=$N$3,1+((I70-$N$3)*$S$3),1)))))))</f>
        <v>5</v>
      </c>
      <c r="K70" s="113"/>
    </row>
    <row r="71" spans="1:11" ht="21.75" thickBot="1" x14ac:dyDescent="0.4">
      <c r="A71" s="41" t="s">
        <v>185</v>
      </c>
      <c r="B71" s="74" t="s">
        <v>361</v>
      </c>
      <c r="C71" s="73" t="s">
        <v>184</v>
      </c>
      <c r="D71" s="97">
        <v>157</v>
      </c>
      <c r="E71" s="98">
        <v>301</v>
      </c>
      <c r="F71" s="99">
        <f t="shared" si="2"/>
        <v>191.71974522292993</v>
      </c>
      <c r="G71" s="100">
        <f t="shared" si="5"/>
        <v>5</v>
      </c>
      <c r="H71" s="97">
        <v>139</v>
      </c>
      <c r="I71" s="99">
        <f t="shared" si="3"/>
        <v>88.535031847133766</v>
      </c>
      <c r="J71" s="100">
        <f t="shared" si="4"/>
        <v>5</v>
      </c>
      <c r="K71" s="118"/>
    </row>
    <row r="72" spans="1:11" ht="21.75" thickBot="1" x14ac:dyDescent="0.4">
      <c r="A72" s="41" t="s">
        <v>252</v>
      </c>
      <c r="B72" s="70" t="s">
        <v>362</v>
      </c>
      <c r="C72" s="71" t="s">
        <v>363</v>
      </c>
      <c r="D72" s="93">
        <v>315</v>
      </c>
      <c r="E72" s="94">
        <v>844</v>
      </c>
      <c r="F72" s="95">
        <f t="shared" ref="F72:F87" si="6">IF(D72=0,0,IF(E72="N/A",0,IF(E72=0,0,(E72/D72)*100)))</f>
        <v>267.93650793650789</v>
      </c>
      <c r="G72" s="96">
        <f t="shared" si="5"/>
        <v>5</v>
      </c>
      <c r="H72" s="93">
        <v>595</v>
      </c>
      <c r="I72" s="95">
        <f t="shared" ref="I72:I87" si="7">IF(D72=0,0,IF(H72="N/A",0,IF(H72=0,0,(H72/D72)*100)))</f>
        <v>188.88888888888889</v>
      </c>
      <c r="J72" s="96">
        <f t="shared" ref="J72:J87" si="8">IF(D72=0,0,IF(I72=0,1,IF(I72&gt;=$R$3,5,IF(I72&gt;=$Q$3,4+((I72-$Q$3)*$S$3),IF(I72&gt;=$P$3,3+((I72-$P$3)*$S$3),IF(I72&gt;=$O$3,2+((I72-$O$3)*$S$3),IF(I72&gt;=$N$3,1+((I72-$N$3)*$S$3),1)))))))</f>
        <v>5</v>
      </c>
      <c r="K72" s="113"/>
    </row>
    <row r="73" spans="1:11" x14ac:dyDescent="0.35">
      <c r="A73" s="41" t="s">
        <v>188</v>
      </c>
      <c r="B73" s="28" t="s">
        <v>364</v>
      </c>
      <c r="C73" s="27" t="s">
        <v>182</v>
      </c>
      <c r="D73" s="101">
        <v>237</v>
      </c>
      <c r="E73" s="102">
        <v>346</v>
      </c>
      <c r="F73" s="103">
        <f t="shared" si="6"/>
        <v>145.99156118143461</v>
      </c>
      <c r="G73" s="104">
        <f t="shared" si="5"/>
        <v>5</v>
      </c>
      <c r="H73" s="101">
        <v>143</v>
      </c>
      <c r="I73" s="103">
        <f t="shared" si="7"/>
        <v>60.337552742616026</v>
      </c>
      <c r="J73" s="104">
        <f t="shared" si="8"/>
        <v>5</v>
      </c>
      <c r="K73" s="114"/>
    </row>
    <row r="74" spans="1:11" ht="21.75" thickBot="1" x14ac:dyDescent="0.4">
      <c r="A74" s="41" t="s">
        <v>190</v>
      </c>
      <c r="B74" s="25" t="s">
        <v>365</v>
      </c>
      <c r="C74" s="26" t="s">
        <v>164</v>
      </c>
      <c r="D74" s="109">
        <v>300</v>
      </c>
      <c r="E74" s="110">
        <v>417</v>
      </c>
      <c r="F74" s="111">
        <f t="shared" si="6"/>
        <v>139</v>
      </c>
      <c r="G74" s="112">
        <f t="shared" si="5"/>
        <v>5</v>
      </c>
      <c r="H74" s="109">
        <v>236</v>
      </c>
      <c r="I74" s="111">
        <f t="shared" si="7"/>
        <v>78.666666666666657</v>
      </c>
      <c r="J74" s="112">
        <f t="shared" si="8"/>
        <v>5</v>
      </c>
      <c r="K74" s="116"/>
    </row>
    <row r="75" spans="1:11" ht="21.75" thickBot="1" x14ac:dyDescent="0.4">
      <c r="A75" s="41" t="s">
        <v>192</v>
      </c>
      <c r="B75" s="70" t="s">
        <v>366</v>
      </c>
      <c r="C75" s="71" t="s">
        <v>367</v>
      </c>
      <c r="D75" s="93">
        <v>400</v>
      </c>
      <c r="E75" s="94">
        <v>1097</v>
      </c>
      <c r="F75" s="95">
        <f t="shared" si="6"/>
        <v>274.25</v>
      </c>
      <c r="G75" s="96">
        <f t="shared" si="5"/>
        <v>5</v>
      </c>
      <c r="H75" s="93">
        <v>802</v>
      </c>
      <c r="I75" s="95">
        <f t="shared" si="7"/>
        <v>200.5</v>
      </c>
      <c r="J75" s="96">
        <f t="shared" si="8"/>
        <v>5</v>
      </c>
      <c r="K75" s="113"/>
    </row>
    <row r="76" spans="1:11" x14ac:dyDescent="0.35">
      <c r="A76" s="41" t="s">
        <v>194</v>
      </c>
      <c r="B76" s="28" t="s">
        <v>368</v>
      </c>
      <c r="C76" s="27" t="s">
        <v>195</v>
      </c>
      <c r="D76" s="101">
        <v>129</v>
      </c>
      <c r="E76" s="102">
        <v>299</v>
      </c>
      <c r="F76" s="103">
        <f t="shared" si="6"/>
        <v>231.78294573643413</v>
      </c>
      <c r="G76" s="104">
        <f t="shared" si="5"/>
        <v>5</v>
      </c>
      <c r="H76" s="101">
        <v>199</v>
      </c>
      <c r="I76" s="103">
        <f t="shared" si="7"/>
        <v>154.26356589147287</v>
      </c>
      <c r="J76" s="104">
        <f t="shared" si="8"/>
        <v>5</v>
      </c>
      <c r="K76" s="114"/>
    </row>
    <row r="77" spans="1:11" ht="21.75" thickBot="1" x14ac:dyDescent="0.4">
      <c r="A77" s="41" t="s">
        <v>196</v>
      </c>
      <c r="B77" s="25" t="s">
        <v>369</v>
      </c>
      <c r="C77" s="26" t="s">
        <v>189</v>
      </c>
      <c r="D77" s="109">
        <v>240</v>
      </c>
      <c r="E77" s="110">
        <v>266</v>
      </c>
      <c r="F77" s="111">
        <f t="shared" si="6"/>
        <v>110.83333333333334</v>
      </c>
      <c r="G77" s="112">
        <f t="shared" si="5"/>
        <v>5</v>
      </c>
      <c r="H77" s="109">
        <v>132</v>
      </c>
      <c r="I77" s="111">
        <f t="shared" si="7"/>
        <v>55.000000000000007</v>
      </c>
      <c r="J77" s="112">
        <f t="shared" si="8"/>
        <v>5</v>
      </c>
      <c r="K77" s="116"/>
    </row>
    <row r="78" spans="1:11" ht="21.75" thickBot="1" x14ac:dyDescent="0.4">
      <c r="A78" s="41" t="s">
        <v>198</v>
      </c>
      <c r="B78" s="70" t="s">
        <v>370</v>
      </c>
      <c r="C78" s="71" t="s">
        <v>371</v>
      </c>
      <c r="D78" s="93">
        <v>360</v>
      </c>
      <c r="E78" s="94">
        <v>813</v>
      </c>
      <c r="F78" s="95">
        <f t="shared" si="6"/>
        <v>225.83333333333334</v>
      </c>
      <c r="G78" s="96">
        <f t="shared" si="5"/>
        <v>5</v>
      </c>
      <c r="H78" s="93">
        <v>344</v>
      </c>
      <c r="I78" s="95">
        <f t="shared" si="7"/>
        <v>95.555555555555557</v>
      </c>
      <c r="J78" s="96">
        <f t="shared" si="8"/>
        <v>5</v>
      </c>
      <c r="K78" s="113"/>
    </row>
    <row r="79" spans="1:11" x14ac:dyDescent="0.35">
      <c r="A79" s="41" t="s">
        <v>253</v>
      </c>
      <c r="B79" s="28" t="s">
        <v>372</v>
      </c>
      <c r="C79" s="27" t="s">
        <v>208</v>
      </c>
      <c r="D79" s="101">
        <v>170</v>
      </c>
      <c r="E79" s="102">
        <v>183</v>
      </c>
      <c r="F79" s="103">
        <f t="shared" si="6"/>
        <v>107.64705882352941</v>
      </c>
      <c r="G79" s="104">
        <f t="shared" si="5"/>
        <v>5</v>
      </c>
      <c r="H79" s="101">
        <v>29</v>
      </c>
      <c r="I79" s="103">
        <f t="shared" si="7"/>
        <v>17.058823529411764</v>
      </c>
      <c r="J79" s="104">
        <f t="shared" si="8"/>
        <v>5</v>
      </c>
      <c r="K79" s="114"/>
    </row>
    <row r="80" spans="1:11" ht="21.75" thickBot="1" x14ac:dyDescent="0.4">
      <c r="A80" s="41" t="s">
        <v>201</v>
      </c>
      <c r="B80" s="25" t="s">
        <v>373</v>
      </c>
      <c r="C80" s="26" t="s">
        <v>202</v>
      </c>
      <c r="D80" s="109">
        <v>200</v>
      </c>
      <c r="E80" s="110">
        <v>216</v>
      </c>
      <c r="F80" s="111">
        <f t="shared" si="6"/>
        <v>108</v>
      </c>
      <c r="G80" s="112">
        <f t="shared" si="5"/>
        <v>5</v>
      </c>
      <c r="H80" s="109">
        <v>156</v>
      </c>
      <c r="I80" s="111">
        <f t="shared" si="7"/>
        <v>78</v>
      </c>
      <c r="J80" s="112">
        <f t="shared" si="8"/>
        <v>5</v>
      </c>
      <c r="K80" s="116"/>
    </row>
    <row r="81" spans="1:11" ht="21.75" thickBot="1" x14ac:dyDescent="0.4">
      <c r="A81" s="41" t="s">
        <v>203</v>
      </c>
      <c r="B81" s="70" t="s">
        <v>374</v>
      </c>
      <c r="C81" s="71" t="s">
        <v>375</v>
      </c>
      <c r="D81" s="93">
        <v>200</v>
      </c>
      <c r="E81" s="94">
        <v>347</v>
      </c>
      <c r="F81" s="95">
        <f t="shared" si="6"/>
        <v>173.5</v>
      </c>
      <c r="G81" s="96">
        <f t="shared" si="5"/>
        <v>5</v>
      </c>
      <c r="H81" s="93">
        <v>127</v>
      </c>
      <c r="I81" s="95">
        <f t="shared" si="7"/>
        <v>63.5</v>
      </c>
      <c r="J81" s="96">
        <f t="shared" si="8"/>
        <v>5</v>
      </c>
      <c r="K81" s="113"/>
    </row>
    <row r="82" spans="1:11" ht="21.75" thickBot="1" x14ac:dyDescent="0.4">
      <c r="A82" s="41" t="s">
        <v>205</v>
      </c>
      <c r="B82" s="70" t="s">
        <v>376</v>
      </c>
      <c r="C82" s="71" t="s">
        <v>377</v>
      </c>
      <c r="D82" s="93">
        <v>260</v>
      </c>
      <c r="E82" s="94">
        <v>345</v>
      </c>
      <c r="F82" s="95">
        <f t="shared" si="6"/>
        <v>132.69230769230768</v>
      </c>
      <c r="G82" s="96">
        <f t="shared" si="5"/>
        <v>5</v>
      </c>
      <c r="H82" s="93">
        <v>185</v>
      </c>
      <c r="I82" s="95">
        <f t="shared" si="7"/>
        <v>71.15384615384616</v>
      </c>
      <c r="J82" s="96">
        <f t="shared" si="8"/>
        <v>5</v>
      </c>
      <c r="K82" s="113"/>
    </row>
    <row r="83" spans="1:11" ht="21.75" thickBot="1" x14ac:dyDescent="0.4">
      <c r="A83" s="41" t="s">
        <v>207</v>
      </c>
      <c r="B83" s="70" t="s">
        <v>378</v>
      </c>
      <c r="C83" s="71" t="s">
        <v>379</v>
      </c>
      <c r="D83" s="93">
        <v>170</v>
      </c>
      <c r="E83" s="94">
        <v>262</v>
      </c>
      <c r="F83" s="95">
        <f t="shared" si="6"/>
        <v>154.11764705882354</v>
      </c>
      <c r="G83" s="96">
        <f t="shared" si="5"/>
        <v>5</v>
      </c>
      <c r="H83" s="93">
        <v>140</v>
      </c>
      <c r="I83" s="95">
        <f t="shared" si="7"/>
        <v>82.35294117647058</v>
      </c>
      <c r="J83" s="96">
        <f t="shared" si="8"/>
        <v>5</v>
      </c>
      <c r="K83" s="113"/>
    </row>
    <row r="84" spans="1:11" x14ac:dyDescent="0.35">
      <c r="A84" s="41" t="s">
        <v>209</v>
      </c>
      <c r="B84" s="28" t="s">
        <v>380</v>
      </c>
      <c r="C84" s="27" t="s">
        <v>176</v>
      </c>
      <c r="D84" s="101">
        <v>0</v>
      </c>
      <c r="E84" s="102">
        <v>0</v>
      </c>
      <c r="F84" s="103">
        <f t="shared" si="6"/>
        <v>0</v>
      </c>
      <c r="G84" s="104">
        <f t="shared" si="5"/>
        <v>0</v>
      </c>
      <c r="H84" s="101">
        <v>0</v>
      </c>
      <c r="I84" s="103">
        <f t="shared" si="7"/>
        <v>0</v>
      </c>
      <c r="J84" s="104">
        <f t="shared" si="8"/>
        <v>0</v>
      </c>
      <c r="K84" s="114"/>
    </row>
    <row r="85" spans="1:11" x14ac:dyDescent="0.35">
      <c r="A85" s="41" t="s">
        <v>211</v>
      </c>
      <c r="B85" s="24" t="s">
        <v>381</v>
      </c>
      <c r="C85" s="23" t="s">
        <v>382</v>
      </c>
      <c r="D85" s="105">
        <v>0</v>
      </c>
      <c r="E85" s="106">
        <v>0</v>
      </c>
      <c r="F85" s="107">
        <f t="shared" si="6"/>
        <v>0</v>
      </c>
      <c r="G85" s="108">
        <f t="shared" si="5"/>
        <v>0</v>
      </c>
      <c r="H85" s="105">
        <v>0</v>
      </c>
      <c r="I85" s="107">
        <f t="shared" si="7"/>
        <v>0</v>
      </c>
      <c r="J85" s="108">
        <f t="shared" si="8"/>
        <v>0</v>
      </c>
      <c r="K85" s="115"/>
    </row>
    <row r="86" spans="1:11" ht="21.75" thickBot="1" x14ac:dyDescent="0.4">
      <c r="A86" s="41" t="s">
        <v>254</v>
      </c>
      <c r="B86" s="25" t="s">
        <v>383</v>
      </c>
      <c r="C86" s="26" t="s">
        <v>384</v>
      </c>
      <c r="D86" s="119">
        <v>400</v>
      </c>
      <c r="E86" s="120">
        <v>517</v>
      </c>
      <c r="F86" s="121">
        <f t="shared" si="6"/>
        <v>129.25</v>
      </c>
      <c r="G86" s="122">
        <f t="shared" si="5"/>
        <v>5</v>
      </c>
      <c r="H86" s="119">
        <v>0</v>
      </c>
      <c r="I86" s="121">
        <f t="shared" si="7"/>
        <v>0</v>
      </c>
      <c r="J86" s="122">
        <v>0</v>
      </c>
      <c r="K86" s="123"/>
    </row>
    <row r="87" spans="1:11" s="69" customFormat="1" ht="21.75" thickBot="1" x14ac:dyDescent="0.4">
      <c r="A87" s="81"/>
      <c r="B87" s="25"/>
      <c r="C87" s="26" t="s">
        <v>387</v>
      </c>
      <c r="D87" s="119">
        <v>400</v>
      </c>
      <c r="E87" s="120">
        <v>486</v>
      </c>
      <c r="F87" s="121">
        <f t="shared" si="6"/>
        <v>121.50000000000001</v>
      </c>
      <c r="G87" s="122">
        <f>IF(D87=0,0,IF(F87=0,1,IF(F87&gt;=$R$2,5,IF(F87&gt;=$Q$2,4+((F87-$Q$2)*$S$2),IF(F87&gt;=$P$2,3+((F87-$P$2)*$S$2),IF(F87&gt;=$O$2,2+((F87-$O$2)*$S$2),IF(F87&gt;=$N$2,1+((F87-$N$2)*$S$2),1)))))))</f>
        <v>5</v>
      </c>
      <c r="H87" s="119">
        <v>0</v>
      </c>
      <c r="I87" s="121">
        <f t="shared" si="7"/>
        <v>0</v>
      </c>
      <c r="J87" s="124">
        <f t="shared" si="8"/>
        <v>1</v>
      </c>
      <c r="K87" s="123"/>
    </row>
    <row r="88" spans="1:11" ht="21.75" thickBot="1" x14ac:dyDescent="0.3"/>
    <row r="89" spans="1:11" x14ac:dyDescent="0.3">
      <c r="B89" s="54"/>
      <c r="C89" s="56" t="s">
        <v>268</v>
      </c>
      <c r="D89" s="53"/>
      <c r="E89" s="53"/>
      <c r="F89" s="53"/>
      <c r="G89" s="59">
        <f>MAX(G7:G86)</f>
        <v>5</v>
      </c>
      <c r="J89" s="59">
        <f>MAX(J7:J86)</f>
        <v>5</v>
      </c>
      <c r="K89" s="75"/>
    </row>
    <row r="90" spans="1:11" x14ac:dyDescent="0.3">
      <c r="B90" s="55"/>
      <c r="C90" s="57" t="s">
        <v>269</v>
      </c>
      <c r="D90" s="53"/>
      <c r="E90" s="53"/>
      <c r="F90" s="53"/>
      <c r="G90" s="58">
        <f>MIN(G7:G86)</f>
        <v>0</v>
      </c>
      <c r="J90" s="58">
        <f>MIN(J7:J86)</f>
        <v>0</v>
      </c>
      <c r="K90" s="75"/>
    </row>
    <row r="91" spans="1:11" x14ac:dyDescent="0.3">
      <c r="B91" s="64"/>
      <c r="C91" s="65" t="s">
        <v>270</v>
      </c>
      <c r="D91" s="53"/>
      <c r="E91" s="53"/>
      <c r="F91" s="53"/>
      <c r="G91" s="66">
        <f>(SUM(G7:G86))/(G99-G93)</f>
        <v>4.9850318885851879</v>
      </c>
      <c r="J91" s="66">
        <f>(SUM(J7:J86))/(J99-J93)</f>
        <v>5</v>
      </c>
      <c r="K91" s="75"/>
    </row>
    <row r="92" spans="1:11" x14ac:dyDescent="0.3">
      <c r="B92" s="55"/>
      <c r="C92" s="57" t="s">
        <v>278</v>
      </c>
      <c r="D92" s="53"/>
      <c r="E92" s="53"/>
      <c r="F92" s="53"/>
      <c r="G92" s="58"/>
      <c r="J92" s="58"/>
      <c r="K92" s="75"/>
    </row>
    <row r="93" spans="1:11" x14ac:dyDescent="0.3">
      <c r="B93" s="60" t="s">
        <v>271</v>
      </c>
      <c r="C93" s="61" t="s">
        <v>272</v>
      </c>
      <c r="D93" s="53"/>
      <c r="E93" s="53"/>
      <c r="F93" s="53"/>
      <c r="G93" s="67">
        <f>COUNTIF(G7:G86,"=0")</f>
        <v>2</v>
      </c>
      <c r="J93" s="67">
        <f>COUNTIF(J7:J86,"=0")</f>
        <v>3</v>
      </c>
      <c r="K93" s="75"/>
    </row>
    <row r="94" spans="1:11" x14ac:dyDescent="0.3">
      <c r="B94" s="60" t="s">
        <v>267</v>
      </c>
      <c r="C94" s="61" t="s">
        <v>273</v>
      </c>
      <c r="D94" s="53"/>
      <c r="E94" s="53"/>
      <c r="F94" s="53"/>
      <c r="G94" s="67">
        <f>COUNTIF(G7:G86,"&lt;1")</f>
        <v>2</v>
      </c>
      <c r="J94" s="67">
        <f>COUNTIF(J7:J86,"&lt;1")</f>
        <v>3</v>
      </c>
      <c r="K94" s="75"/>
    </row>
    <row r="95" spans="1:11" x14ac:dyDescent="0.3">
      <c r="B95" s="60" t="s">
        <v>267</v>
      </c>
      <c r="C95" s="61" t="s">
        <v>274</v>
      </c>
      <c r="D95" s="53"/>
      <c r="E95" s="53"/>
      <c r="F95" s="53"/>
      <c r="G95" s="67">
        <f>COUNTIF(G7:G86,"&lt;2")-COUNTIF(G7:G86,"&lt;1")</f>
        <v>0</v>
      </c>
      <c r="J95" s="67">
        <f>COUNTIF(J7:J86,"&lt;2")-COUNTIF(J7:J86,"&lt;1")</f>
        <v>0</v>
      </c>
      <c r="K95" s="75"/>
    </row>
    <row r="96" spans="1:11" x14ac:dyDescent="0.3">
      <c r="B96" s="60" t="s">
        <v>267</v>
      </c>
      <c r="C96" s="61" t="s">
        <v>275</v>
      </c>
      <c r="D96" s="53"/>
      <c r="E96" s="53"/>
      <c r="F96" s="53"/>
      <c r="G96" s="67">
        <f>COUNTIF(G7:G86,"&lt;3")-COUNTIF(G7:G86,"&lt;2")</f>
        <v>0</v>
      </c>
      <c r="J96" s="67">
        <f>COUNTIF(J7:J86,"&lt;3")-COUNTIF(J7:J86,"&lt;2")</f>
        <v>0</v>
      </c>
      <c r="K96" s="75"/>
    </row>
    <row r="97" spans="2:11" x14ac:dyDescent="0.3">
      <c r="B97" s="60" t="s">
        <v>267</v>
      </c>
      <c r="C97" s="61" t="s">
        <v>276</v>
      </c>
      <c r="D97" s="53"/>
      <c r="E97" s="53"/>
      <c r="F97" s="53"/>
      <c r="G97" s="67">
        <f>COUNTIF(G7:G86,"&lt;4")-COUNTIF(G7:G86,"&lt;3")</f>
        <v>1</v>
      </c>
      <c r="J97" s="67">
        <f>COUNTIF(J7:J86,"&lt;4")-COUNTIF(J7:J86,"&lt;3")</f>
        <v>0</v>
      </c>
      <c r="K97" s="75"/>
    </row>
    <row r="98" spans="2:11" x14ac:dyDescent="0.3">
      <c r="B98" s="60" t="s">
        <v>267</v>
      </c>
      <c r="C98" s="61" t="s">
        <v>277</v>
      </c>
      <c r="D98" s="53"/>
      <c r="E98" s="53"/>
      <c r="F98" s="53"/>
      <c r="G98" s="67">
        <f>COUNTIF(G7:G86,"&gt;4")+COUNTIF(G7:G86,"4")</f>
        <v>77</v>
      </c>
      <c r="J98" s="67">
        <f>COUNTIF(J7:J86,"&gt;4")+COUNTIF(J7:J86,"4")</f>
        <v>77</v>
      </c>
      <c r="K98" s="75"/>
    </row>
    <row r="99" spans="2:11" ht="21.75" thickBot="1" x14ac:dyDescent="0.35">
      <c r="B99" s="62" t="s">
        <v>57</v>
      </c>
      <c r="C99" s="63"/>
      <c r="D99" s="53"/>
      <c r="E99" s="53"/>
      <c r="F99" s="53"/>
      <c r="G99" s="68">
        <f>SUM(G94:G98)</f>
        <v>80</v>
      </c>
      <c r="J99" s="68">
        <f>SUM(J94:J98)</f>
        <v>80</v>
      </c>
      <c r="K99" s="76"/>
    </row>
  </sheetData>
  <mergeCells count="6">
    <mergeCell ref="K5:K6"/>
    <mergeCell ref="B5:B6"/>
    <mergeCell ref="C5:C6"/>
    <mergeCell ref="A4:A6"/>
    <mergeCell ref="D5:G5"/>
    <mergeCell ref="H5:J5"/>
  </mergeCells>
  <printOptions horizontalCentered="1" verticalCentered="1"/>
  <pageMargins left="0.5" right="0.5" top="1.0620000000000001" bottom="0.78" header="0.3" footer="0.3"/>
  <pageSetup paperSize="9" scale="93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Weight-Provincial</vt:lpstr>
      <vt:lpstr>3.3.3</vt:lpstr>
      <vt:lpstr>'3.3.3'!Print_Area</vt:lpstr>
      <vt:lpstr>'3.3.3'!Print_Titles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2016-11-15T04:36:38Z</dcterms:modified>
</cp:coreProperties>
</file>