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2.1-3" sheetId="5" r:id="rId2"/>
    <sheet name="3.1.2.4-5" sheetId="6" r:id="rId3"/>
  </sheets>
  <definedNames>
    <definedName name="_xlnm.Print_Area" localSheetId="1">'3.1.2.1-3'!$A$1:$M$86</definedName>
    <definedName name="_xlnm.Print_Area" localSheetId="2">'3.1.2.4-5'!$A$1:$I$86</definedName>
    <definedName name="_xlnm.Print_Titles" localSheetId="1">'3.1.2.1-3'!$5:$6</definedName>
    <definedName name="_xlnm.Print_Titles" localSheetId="2">'3.1.2.4-5'!$5:$6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M86" i="5" l="1"/>
  <c r="L86" i="5"/>
  <c r="I86" i="5"/>
  <c r="H86" i="5"/>
  <c r="F86" i="5"/>
  <c r="M85" i="5"/>
  <c r="L85" i="5"/>
  <c r="I85" i="5"/>
  <c r="H85" i="5"/>
  <c r="F85" i="5"/>
  <c r="M84" i="5"/>
  <c r="L84" i="5"/>
  <c r="I84" i="5"/>
  <c r="H84" i="5"/>
  <c r="F84" i="5"/>
  <c r="M83" i="5"/>
  <c r="L83" i="5"/>
  <c r="I83" i="5"/>
  <c r="H83" i="5"/>
  <c r="F83" i="5"/>
  <c r="L82" i="5"/>
  <c r="M82" i="5" s="1"/>
  <c r="H82" i="5"/>
  <c r="I82" i="5" s="1"/>
  <c r="F82" i="5"/>
  <c r="L81" i="5"/>
  <c r="M81" i="5" s="1"/>
  <c r="H81" i="5"/>
  <c r="I81" i="5" s="1"/>
  <c r="F81" i="5"/>
  <c r="M80" i="5"/>
  <c r="L80" i="5"/>
  <c r="I80" i="5"/>
  <c r="H80" i="5"/>
  <c r="F80" i="5"/>
  <c r="M79" i="5"/>
  <c r="L79" i="5"/>
  <c r="I79" i="5"/>
  <c r="H79" i="5"/>
  <c r="F79" i="5"/>
  <c r="L78" i="5"/>
  <c r="M78" i="5" s="1"/>
  <c r="H78" i="5"/>
  <c r="I78" i="5" s="1"/>
  <c r="F78" i="5"/>
  <c r="L77" i="5"/>
  <c r="M77" i="5" s="1"/>
  <c r="H77" i="5"/>
  <c r="I77" i="5" s="1"/>
  <c r="F77" i="5"/>
  <c r="L76" i="5"/>
  <c r="M76" i="5" s="1"/>
  <c r="I76" i="5"/>
  <c r="H76" i="5"/>
  <c r="F76" i="5"/>
  <c r="L75" i="5"/>
  <c r="M75" i="5" s="1"/>
  <c r="H75" i="5"/>
  <c r="I75" i="5" s="1"/>
  <c r="F75" i="5"/>
  <c r="M74" i="5"/>
  <c r="L74" i="5"/>
  <c r="I74" i="5"/>
  <c r="H74" i="5"/>
  <c r="F74" i="5"/>
  <c r="M73" i="5"/>
  <c r="L73" i="5"/>
  <c r="I73" i="5"/>
  <c r="H73" i="5"/>
  <c r="F73" i="5"/>
  <c r="M72" i="5"/>
  <c r="L72" i="5"/>
  <c r="I72" i="5"/>
  <c r="H72" i="5"/>
  <c r="F72" i="5"/>
  <c r="M71" i="5"/>
  <c r="L71" i="5"/>
  <c r="I71" i="5"/>
  <c r="H71" i="5"/>
  <c r="F71" i="5"/>
  <c r="L70" i="5"/>
  <c r="M70" i="5" s="1"/>
  <c r="H70" i="5"/>
  <c r="I70" i="5" s="1"/>
  <c r="F70" i="5"/>
  <c r="M69" i="5"/>
  <c r="L69" i="5"/>
  <c r="I69" i="5"/>
  <c r="H69" i="5"/>
  <c r="F69" i="5"/>
  <c r="M68" i="5"/>
  <c r="L68" i="5"/>
  <c r="I68" i="5"/>
  <c r="H68" i="5"/>
  <c r="F68" i="5"/>
  <c r="M67" i="5"/>
  <c r="L67" i="5"/>
  <c r="I67" i="5"/>
  <c r="H67" i="5"/>
  <c r="F67" i="5"/>
  <c r="M66" i="5"/>
  <c r="L66" i="5"/>
  <c r="I66" i="5"/>
  <c r="H66" i="5"/>
  <c r="F66" i="5"/>
  <c r="L65" i="5"/>
  <c r="M65" i="5" s="1"/>
  <c r="H65" i="5"/>
  <c r="I65" i="5" s="1"/>
  <c r="F65" i="5"/>
  <c r="M64" i="5"/>
  <c r="L64" i="5"/>
  <c r="I64" i="5"/>
  <c r="H64" i="5"/>
  <c r="F64" i="5"/>
  <c r="M63" i="5"/>
  <c r="L63" i="5"/>
  <c r="I63" i="5"/>
  <c r="H63" i="5"/>
  <c r="F63" i="5"/>
  <c r="M62" i="5"/>
  <c r="L62" i="5"/>
  <c r="I62" i="5"/>
  <c r="H62" i="5"/>
  <c r="F62" i="5"/>
  <c r="M61" i="5"/>
  <c r="L61" i="5"/>
  <c r="I61" i="5"/>
  <c r="H61" i="5"/>
  <c r="F61" i="5"/>
  <c r="M60" i="5"/>
  <c r="L60" i="5"/>
  <c r="I60" i="5"/>
  <c r="H60" i="5"/>
  <c r="F60" i="5"/>
  <c r="M59" i="5"/>
  <c r="L59" i="5"/>
  <c r="I59" i="5"/>
  <c r="H59" i="5"/>
  <c r="F59" i="5"/>
  <c r="M58" i="5"/>
  <c r="L58" i="5"/>
  <c r="I58" i="5"/>
  <c r="H58" i="5"/>
  <c r="F58" i="5"/>
  <c r="M57" i="5"/>
  <c r="L57" i="5"/>
  <c r="I57" i="5"/>
  <c r="H57" i="5"/>
  <c r="F57" i="5"/>
  <c r="M56" i="5"/>
  <c r="L56" i="5"/>
  <c r="I56" i="5"/>
  <c r="H56" i="5"/>
  <c r="F56" i="5"/>
  <c r="M55" i="5"/>
  <c r="L55" i="5"/>
  <c r="I55" i="5"/>
  <c r="H55" i="5"/>
  <c r="F55" i="5"/>
  <c r="M54" i="5"/>
  <c r="L54" i="5"/>
  <c r="I54" i="5"/>
  <c r="H54" i="5"/>
  <c r="F54" i="5"/>
  <c r="M53" i="5"/>
  <c r="L53" i="5"/>
  <c r="I53" i="5"/>
  <c r="H53" i="5"/>
  <c r="F53" i="5"/>
  <c r="M52" i="5"/>
  <c r="L52" i="5"/>
  <c r="I52" i="5"/>
  <c r="H52" i="5"/>
  <c r="F52" i="5"/>
  <c r="M51" i="5"/>
  <c r="L51" i="5"/>
  <c r="I51" i="5"/>
  <c r="H51" i="5"/>
  <c r="F51" i="5"/>
  <c r="M50" i="5"/>
  <c r="L50" i="5"/>
  <c r="I50" i="5"/>
  <c r="H50" i="5"/>
  <c r="F50" i="5"/>
  <c r="M49" i="5"/>
  <c r="L49" i="5"/>
  <c r="I49" i="5"/>
  <c r="H49" i="5"/>
  <c r="F49" i="5"/>
  <c r="M48" i="5"/>
  <c r="L48" i="5"/>
  <c r="I48" i="5"/>
  <c r="H48" i="5"/>
  <c r="F48" i="5"/>
  <c r="L47" i="5"/>
  <c r="M47" i="5" s="1"/>
  <c r="H47" i="5"/>
  <c r="F47" i="5"/>
  <c r="L46" i="5"/>
  <c r="M46" i="5" s="1"/>
  <c r="H46" i="5"/>
  <c r="I46" i="5" s="1"/>
  <c r="F46" i="5"/>
  <c r="M45" i="5"/>
  <c r="L45" i="5"/>
  <c r="I45" i="5"/>
  <c r="H45" i="5"/>
  <c r="F45" i="5"/>
  <c r="M44" i="5"/>
  <c r="L44" i="5"/>
  <c r="I44" i="5"/>
  <c r="H44" i="5"/>
  <c r="F44" i="5"/>
  <c r="M43" i="5"/>
  <c r="L43" i="5"/>
  <c r="I43" i="5"/>
  <c r="H43" i="5"/>
  <c r="F43" i="5"/>
  <c r="M42" i="5"/>
  <c r="L42" i="5"/>
  <c r="I42" i="5"/>
  <c r="H42" i="5"/>
  <c r="F42" i="5"/>
  <c r="M41" i="5"/>
  <c r="L41" i="5"/>
  <c r="I41" i="5"/>
  <c r="H41" i="5"/>
  <c r="F41" i="5"/>
  <c r="M40" i="5"/>
  <c r="L40" i="5"/>
  <c r="I40" i="5"/>
  <c r="H40" i="5"/>
  <c r="F40" i="5"/>
  <c r="M39" i="5"/>
  <c r="L39" i="5"/>
  <c r="I39" i="5"/>
  <c r="H39" i="5"/>
  <c r="F39" i="5"/>
  <c r="L38" i="5"/>
  <c r="M38" i="5" s="1"/>
  <c r="H38" i="5"/>
  <c r="I38" i="5" s="1"/>
  <c r="F38" i="5"/>
  <c r="M37" i="5"/>
  <c r="L37" i="5"/>
  <c r="I37" i="5"/>
  <c r="H37" i="5"/>
  <c r="F37" i="5"/>
  <c r="L36" i="5"/>
  <c r="M36" i="5" s="1"/>
  <c r="H36" i="5"/>
  <c r="I36" i="5" s="1"/>
  <c r="F36" i="5"/>
  <c r="M35" i="5"/>
  <c r="L35" i="5"/>
  <c r="I35" i="5"/>
  <c r="H35" i="5"/>
  <c r="F35" i="5"/>
  <c r="L34" i="5"/>
  <c r="M34" i="5" s="1"/>
  <c r="H34" i="5"/>
  <c r="F34" i="5"/>
  <c r="M33" i="5"/>
  <c r="L33" i="5"/>
  <c r="I33" i="5"/>
  <c r="H33" i="5"/>
  <c r="F33" i="5"/>
  <c r="M32" i="5"/>
  <c r="L32" i="5"/>
  <c r="I32" i="5"/>
  <c r="H32" i="5"/>
  <c r="F32" i="5"/>
  <c r="M31" i="5"/>
  <c r="L31" i="5"/>
  <c r="I31" i="5"/>
  <c r="H31" i="5"/>
  <c r="F31" i="5"/>
  <c r="M30" i="5"/>
  <c r="L30" i="5"/>
  <c r="I30" i="5"/>
  <c r="H30" i="5"/>
  <c r="F30" i="5"/>
  <c r="L29" i="5"/>
  <c r="M29" i="5" s="1"/>
  <c r="H29" i="5"/>
  <c r="I29" i="5" s="1"/>
  <c r="F29" i="5"/>
  <c r="M28" i="5"/>
  <c r="L28" i="5"/>
  <c r="I28" i="5"/>
  <c r="H28" i="5"/>
  <c r="F28" i="5"/>
  <c r="M27" i="5"/>
  <c r="L27" i="5"/>
  <c r="I27" i="5"/>
  <c r="H27" i="5"/>
  <c r="F27" i="5"/>
  <c r="M26" i="5"/>
  <c r="L26" i="5"/>
  <c r="I26" i="5"/>
  <c r="H26" i="5"/>
  <c r="F26" i="5"/>
  <c r="L25" i="5"/>
  <c r="M25" i="5" s="1"/>
  <c r="H25" i="5"/>
  <c r="I25" i="5" s="1"/>
  <c r="F25" i="5"/>
  <c r="L24" i="5"/>
  <c r="M24" i="5" s="1"/>
  <c r="H24" i="5"/>
  <c r="I24" i="5" s="1"/>
  <c r="F24" i="5"/>
  <c r="M23" i="5"/>
  <c r="L23" i="5"/>
  <c r="I23" i="5"/>
  <c r="H23" i="5"/>
  <c r="F23" i="5"/>
  <c r="M22" i="5"/>
  <c r="L22" i="5"/>
  <c r="I22" i="5"/>
  <c r="H22" i="5"/>
  <c r="F22" i="5"/>
  <c r="M21" i="5"/>
  <c r="L21" i="5"/>
  <c r="I21" i="5"/>
  <c r="H21" i="5"/>
  <c r="F21" i="5"/>
  <c r="L20" i="5"/>
  <c r="M20" i="5" s="1"/>
  <c r="H20" i="5"/>
  <c r="F20" i="5"/>
  <c r="M19" i="5"/>
  <c r="L19" i="5"/>
  <c r="I19" i="5"/>
  <c r="H19" i="5"/>
  <c r="F19" i="5"/>
  <c r="M18" i="5"/>
  <c r="L18" i="5"/>
  <c r="I18" i="5"/>
  <c r="H18" i="5"/>
  <c r="F18" i="5"/>
  <c r="M17" i="5"/>
  <c r="L17" i="5"/>
  <c r="I17" i="5"/>
  <c r="H17" i="5"/>
  <c r="F17" i="5"/>
  <c r="M16" i="5"/>
  <c r="L16" i="5"/>
  <c r="I16" i="5"/>
  <c r="H16" i="5"/>
  <c r="F16" i="5"/>
  <c r="M15" i="5"/>
  <c r="L15" i="5"/>
  <c r="I15" i="5"/>
  <c r="H15" i="5"/>
  <c r="F15" i="5"/>
  <c r="M14" i="5"/>
  <c r="L14" i="5"/>
  <c r="I14" i="5"/>
  <c r="H14" i="5"/>
  <c r="F14" i="5"/>
  <c r="M13" i="5"/>
  <c r="L13" i="5"/>
  <c r="I13" i="5"/>
  <c r="H13" i="5"/>
  <c r="F13" i="5"/>
  <c r="M12" i="5"/>
  <c r="L12" i="5"/>
  <c r="I12" i="5"/>
  <c r="H12" i="5"/>
  <c r="F12" i="5"/>
  <c r="M11" i="5"/>
  <c r="L11" i="5"/>
  <c r="I11" i="5"/>
  <c r="H11" i="5"/>
  <c r="F11" i="5"/>
  <c r="M10" i="5"/>
  <c r="L10" i="5"/>
  <c r="I10" i="5"/>
  <c r="H10" i="5"/>
  <c r="F10" i="5"/>
  <c r="M9" i="5"/>
  <c r="L9" i="5"/>
  <c r="I9" i="5"/>
  <c r="H9" i="5"/>
  <c r="F9" i="5"/>
  <c r="M8" i="5"/>
  <c r="L8" i="5"/>
  <c r="I8" i="5"/>
  <c r="H8" i="5"/>
  <c r="F8" i="5"/>
  <c r="M7" i="5"/>
  <c r="L7" i="5"/>
  <c r="I7" i="5"/>
  <c r="H7" i="5"/>
  <c r="F7" i="5"/>
  <c r="I86" i="6" l="1"/>
  <c r="H86" i="6"/>
  <c r="F86" i="6"/>
  <c r="E86" i="6"/>
  <c r="I85" i="6"/>
  <c r="H85" i="6"/>
  <c r="F85" i="6"/>
  <c r="E85" i="6"/>
  <c r="I84" i="6"/>
  <c r="H84" i="6"/>
  <c r="F84" i="6"/>
  <c r="E84" i="6"/>
  <c r="H83" i="6"/>
  <c r="I83" i="6" s="1"/>
  <c r="E83" i="6"/>
  <c r="F83" i="6" s="1"/>
  <c r="H82" i="6"/>
  <c r="I82" i="6" s="1"/>
  <c r="E82" i="6"/>
  <c r="F82" i="6" s="1"/>
  <c r="H81" i="6"/>
  <c r="I81" i="6" s="1"/>
  <c r="E81" i="6"/>
  <c r="F81" i="6" s="1"/>
  <c r="I80" i="6"/>
  <c r="H80" i="6"/>
  <c r="E80" i="6"/>
  <c r="F80" i="6" s="1"/>
  <c r="H79" i="6"/>
  <c r="I79" i="6" s="1"/>
  <c r="E79" i="6"/>
  <c r="F79" i="6" s="1"/>
  <c r="H78" i="6"/>
  <c r="I78" i="6" s="1"/>
  <c r="E78" i="6"/>
  <c r="F78" i="6" s="1"/>
  <c r="H77" i="6"/>
  <c r="I77" i="6" s="1"/>
  <c r="E77" i="6"/>
  <c r="F77" i="6" s="1"/>
  <c r="H76" i="6"/>
  <c r="I76" i="6" s="1"/>
  <c r="E76" i="6"/>
  <c r="F76" i="6" s="1"/>
  <c r="H75" i="6"/>
  <c r="I75" i="6" s="1"/>
  <c r="F75" i="6"/>
  <c r="E75" i="6"/>
  <c r="H74" i="6"/>
  <c r="I74" i="6" s="1"/>
  <c r="E74" i="6"/>
  <c r="F74" i="6" s="1"/>
  <c r="I73" i="6"/>
  <c r="H73" i="6"/>
  <c r="E73" i="6"/>
  <c r="F73" i="6" s="1"/>
  <c r="I72" i="6"/>
  <c r="H72" i="6"/>
  <c r="E72" i="6"/>
  <c r="F72" i="6" s="1"/>
  <c r="H71" i="6"/>
  <c r="I71" i="6" s="1"/>
  <c r="F71" i="6"/>
  <c r="E71" i="6"/>
  <c r="H70" i="6"/>
  <c r="I70" i="6" s="1"/>
  <c r="E70" i="6"/>
  <c r="F70" i="6" s="1"/>
  <c r="H69" i="6"/>
  <c r="I69" i="6" s="1"/>
  <c r="E69" i="6"/>
  <c r="H68" i="6"/>
  <c r="I68" i="6" s="1"/>
  <c r="E68" i="6"/>
  <c r="F68" i="6" s="1"/>
  <c r="H67" i="6"/>
  <c r="I67" i="6" s="1"/>
  <c r="E67" i="6"/>
  <c r="F67" i="6" s="1"/>
  <c r="H66" i="6"/>
  <c r="I66" i="6" s="1"/>
  <c r="E66" i="6"/>
  <c r="F66" i="6" s="1"/>
  <c r="I65" i="6"/>
  <c r="H65" i="6"/>
  <c r="F65" i="6"/>
  <c r="E65" i="6"/>
  <c r="H64" i="6"/>
  <c r="I64" i="6" s="1"/>
  <c r="E64" i="6"/>
  <c r="F64" i="6" s="1"/>
  <c r="I63" i="6"/>
  <c r="H63" i="6"/>
  <c r="F63" i="6"/>
  <c r="E63" i="6"/>
  <c r="H62" i="6"/>
  <c r="I62" i="6" s="1"/>
  <c r="E62" i="6"/>
  <c r="F62" i="6" s="1"/>
  <c r="H61" i="6"/>
  <c r="I61" i="6" s="1"/>
  <c r="F61" i="6"/>
  <c r="E61" i="6"/>
  <c r="H60" i="6"/>
  <c r="I60" i="6" s="1"/>
  <c r="E60" i="6"/>
  <c r="F60" i="6" s="1"/>
  <c r="H59" i="6"/>
  <c r="I59" i="6" s="1"/>
  <c r="F59" i="6"/>
  <c r="E59" i="6"/>
  <c r="H58" i="6"/>
  <c r="I58" i="6" s="1"/>
  <c r="E58" i="6"/>
  <c r="F58" i="6" s="1"/>
  <c r="H57" i="6"/>
  <c r="I57" i="6" s="1"/>
  <c r="E57" i="6"/>
  <c r="F57" i="6" s="1"/>
  <c r="I56" i="6"/>
  <c r="H56" i="6"/>
  <c r="E56" i="6"/>
  <c r="F56" i="6" s="1"/>
  <c r="H55" i="6"/>
  <c r="I55" i="6" s="1"/>
  <c r="E55" i="6"/>
  <c r="F55" i="6" s="1"/>
  <c r="H54" i="6"/>
  <c r="I54" i="6" s="1"/>
  <c r="E54" i="6"/>
  <c r="F54" i="6" s="1"/>
  <c r="H53" i="6"/>
  <c r="I53" i="6" s="1"/>
  <c r="E53" i="6"/>
  <c r="F53" i="6" s="1"/>
  <c r="H52" i="6"/>
  <c r="I52" i="6" s="1"/>
  <c r="E52" i="6"/>
  <c r="F52" i="6" s="1"/>
  <c r="H51" i="6"/>
  <c r="I51" i="6" s="1"/>
  <c r="E51" i="6"/>
  <c r="F51" i="6" s="1"/>
  <c r="H50" i="6"/>
  <c r="I50" i="6" s="1"/>
  <c r="E50" i="6"/>
  <c r="F50" i="6" s="1"/>
  <c r="H49" i="6"/>
  <c r="I49" i="6" s="1"/>
  <c r="E49" i="6"/>
  <c r="F49" i="6" s="1"/>
  <c r="H48" i="6"/>
  <c r="I48" i="6" s="1"/>
  <c r="E48" i="6"/>
  <c r="F48" i="6" s="1"/>
  <c r="H47" i="6"/>
  <c r="I47" i="6" s="1"/>
  <c r="E47" i="6"/>
  <c r="F47" i="6" s="1"/>
  <c r="H46" i="6"/>
  <c r="I46" i="6" s="1"/>
  <c r="E46" i="6"/>
  <c r="F46" i="6" s="1"/>
  <c r="H45" i="6"/>
  <c r="I45" i="6" s="1"/>
  <c r="F45" i="6"/>
  <c r="E45" i="6"/>
  <c r="H44" i="6"/>
  <c r="I44" i="6" s="1"/>
  <c r="E44" i="6"/>
  <c r="F44" i="6" s="1"/>
  <c r="H43" i="6"/>
  <c r="I43" i="6" s="1"/>
  <c r="E43" i="6"/>
  <c r="F43" i="6" s="1"/>
  <c r="H42" i="6"/>
  <c r="I42" i="6" s="1"/>
  <c r="E42" i="6"/>
  <c r="F42" i="6" s="1"/>
  <c r="I41" i="6"/>
  <c r="H41" i="6"/>
  <c r="E41" i="6"/>
  <c r="F41" i="6" s="1"/>
  <c r="H40" i="6"/>
  <c r="I40" i="6" s="1"/>
  <c r="E40" i="6"/>
  <c r="F40" i="6" s="1"/>
  <c r="H39" i="6"/>
  <c r="I39" i="6" s="1"/>
  <c r="F39" i="6"/>
  <c r="E39" i="6"/>
  <c r="H38" i="6"/>
  <c r="I38" i="6" s="1"/>
  <c r="E38" i="6"/>
  <c r="F38" i="6" s="1"/>
  <c r="H37" i="6"/>
  <c r="I37" i="6" s="1"/>
  <c r="E37" i="6"/>
  <c r="F37" i="6" s="1"/>
  <c r="H36" i="6"/>
  <c r="I36" i="6" s="1"/>
  <c r="E36" i="6"/>
  <c r="F36" i="6" s="1"/>
  <c r="H35" i="6"/>
  <c r="I35" i="6" s="1"/>
  <c r="E35" i="6"/>
  <c r="F35" i="6" s="1"/>
  <c r="H34" i="6"/>
  <c r="I34" i="6" s="1"/>
  <c r="E34" i="6"/>
  <c r="F34" i="6" s="1"/>
  <c r="H33" i="6"/>
  <c r="I33" i="6" s="1"/>
  <c r="F33" i="6"/>
  <c r="E33" i="6"/>
  <c r="H32" i="6"/>
  <c r="I32" i="6" s="1"/>
  <c r="E32" i="6"/>
  <c r="F32" i="6" s="1"/>
  <c r="H31" i="6"/>
  <c r="I31" i="6" s="1"/>
  <c r="E31" i="6"/>
  <c r="F31" i="6" s="1"/>
  <c r="H30" i="6"/>
  <c r="I30" i="6" s="1"/>
  <c r="E30" i="6"/>
  <c r="F30" i="6" s="1"/>
  <c r="H29" i="6"/>
  <c r="I29" i="6" s="1"/>
  <c r="F29" i="6"/>
  <c r="E29" i="6"/>
  <c r="H28" i="6"/>
  <c r="I28" i="6" s="1"/>
  <c r="E28" i="6"/>
  <c r="F28" i="6" s="1"/>
  <c r="H27" i="6"/>
  <c r="I27" i="6" s="1"/>
  <c r="F27" i="6"/>
  <c r="E27" i="6"/>
  <c r="H26" i="6"/>
  <c r="I26" i="6" s="1"/>
  <c r="E26" i="6"/>
  <c r="F26" i="6" s="1"/>
  <c r="H25" i="6"/>
  <c r="I25" i="6" s="1"/>
  <c r="E25" i="6"/>
  <c r="F25" i="6" s="1"/>
  <c r="I24" i="6"/>
  <c r="H24" i="6"/>
  <c r="E24" i="6"/>
  <c r="F24" i="6" s="1"/>
  <c r="H23" i="6"/>
  <c r="I23" i="6" s="1"/>
  <c r="E23" i="6"/>
  <c r="F23" i="6" s="1"/>
  <c r="H22" i="6"/>
  <c r="I22" i="6" s="1"/>
  <c r="E22" i="6"/>
  <c r="F22" i="6" s="1"/>
  <c r="H21" i="6"/>
  <c r="I21" i="6" s="1"/>
  <c r="E21" i="6"/>
  <c r="F21" i="6" s="1"/>
  <c r="H20" i="6"/>
  <c r="I20" i="6" s="1"/>
  <c r="E20" i="6"/>
  <c r="F20" i="6" s="1"/>
  <c r="H19" i="6"/>
  <c r="I19" i="6" s="1"/>
  <c r="E19" i="6"/>
  <c r="F19" i="6" s="1"/>
  <c r="H18" i="6"/>
  <c r="I18" i="6" s="1"/>
  <c r="E18" i="6"/>
  <c r="F18" i="6" s="1"/>
  <c r="H17" i="6"/>
  <c r="I17" i="6" s="1"/>
  <c r="E17" i="6"/>
  <c r="F17" i="6" s="1"/>
  <c r="H16" i="6"/>
  <c r="I16" i="6" s="1"/>
  <c r="E16" i="6"/>
  <c r="F16" i="6" s="1"/>
  <c r="H15" i="6"/>
  <c r="I15" i="6" s="1"/>
  <c r="E15" i="6"/>
  <c r="F15" i="6" s="1"/>
  <c r="H14" i="6"/>
  <c r="I14" i="6" s="1"/>
  <c r="E14" i="6"/>
  <c r="F14" i="6" s="1"/>
  <c r="H13" i="6"/>
  <c r="I13" i="6" s="1"/>
  <c r="F13" i="6"/>
  <c r="E13" i="6"/>
  <c r="H12" i="6"/>
  <c r="I12" i="6" s="1"/>
  <c r="E12" i="6"/>
  <c r="F12" i="6" s="1"/>
  <c r="H11" i="6"/>
  <c r="I11" i="6" s="1"/>
  <c r="E11" i="6"/>
  <c r="F11" i="6" s="1"/>
  <c r="H10" i="6"/>
  <c r="I10" i="6" s="1"/>
  <c r="E10" i="6"/>
  <c r="F10" i="6" s="1"/>
  <c r="I9" i="6"/>
  <c r="H9" i="6"/>
  <c r="E9" i="6"/>
  <c r="F9" i="6" s="1"/>
  <c r="H8" i="6"/>
  <c r="I8" i="6" s="1"/>
  <c r="E8" i="6"/>
  <c r="F8" i="6" s="1"/>
  <c r="H7" i="6"/>
  <c r="I7" i="6" s="1"/>
  <c r="F7" i="6"/>
  <c r="E7" i="6"/>
  <c r="I97" i="6" l="1"/>
  <c r="I96" i="6"/>
  <c r="I95" i="6"/>
  <c r="I94" i="6"/>
  <c r="I93" i="6"/>
  <c r="I92" i="6"/>
  <c r="I89" i="6"/>
  <c r="I88" i="6"/>
  <c r="R6" i="6"/>
  <c r="R5" i="6"/>
  <c r="F69" i="6" s="1"/>
  <c r="R4" i="6"/>
  <c r="R3" i="6"/>
  <c r="R2" i="6"/>
  <c r="F94" i="6" l="1"/>
  <c r="F88" i="6"/>
  <c r="F97" i="6"/>
  <c r="F93" i="6"/>
  <c r="F98" i="6" s="1"/>
  <c r="F90" i="6" s="1"/>
  <c r="F89" i="6"/>
  <c r="F96" i="6"/>
  <c r="F92" i="6"/>
  <c r="F95" i="6"/>
  <c r="I98" i="6"/>
  <c r="I90" i="6" s="1"/>
  <c r="M97" i="5" l="1"/>
  <c r="F97" i="5"/>
  <c r="M96" i="5"/>
  <c r="F96" i="5"/>
  <c r="M95" i="5"/>
  <c r="F95" i="5"/>
  <c r="M94" i="5"/>
  <c r="F94" i="5"/>
  <c r="M93" i="5"/>
  <c r="F93" i="5"/>
  <c r="M92" i="5"/>
  <c r="F92" i="5"/>
  <c r="M89" i="5"/>
  <c r="F89" i="5"/>
  <c r="M88" i="5"/>
  <c r="F88" i="5"/>
  <c r="V6" i="5"/>
  <c r="V5" i="5"/>
  <c r="V4" i="5"/>
  <c r="V3" i="5"/>
  <c r="V2" i="5"/>
  <c r="I20" i="5" l="1"/>
  <c r="I34" i="5"/>
  <c r="I47" i="5"/>
  <c r="F98" i="5"/>
  <c r="F90" i="5" s="1"/>
  <c r="M98" i="5"/>
  <c r="M90" i="5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I97" i="5" l="1"/>
  <c r="I89" i="5"/>
  <c r="I94" i="5"/>
  <c r="I96" i="5"/>
  <c r="I93" i="5"/>
  <c r="I88" i="5"/>
  <c r="I92" i="5"/>
  <c r="I95" i="5"/>
  <c r="CL5" i="1"/>
  <c r="CK5" i="1"/>
  <c r="CJ5" i="1"/>
  <c r="CI5" i="1"/>
  <c r="CH5" i="1"/>
  <c r="I98" i="5" l="1"/>
  <c r="I90" i="5" s="1"/>
  <c r="CM5" i="1"/>
  <c r="CN5" i="1" s="1"/>
</calcChain>
</file>

<file path=xl/sharedStrings.xml><?xml version="1.0" encoding="utf-8"?>
<sst xmlns="http://schemas.openxmlformats.org/spreadsheetml/2006/main" count="660" uniqueCount="394">
  <si>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</si>
  <si>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</si>
  <si>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</si>
  <si>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</si>
  <si>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</si>
  <si>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</si>
  <si>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</si>
  <si>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</si>
  <si>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</si>
  <si>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</si>
  <si>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</si>
  <si>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</si>
  <si>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</si>
  <si>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</si>
  <si>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</si>
  <si>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</si>
  <si>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</si>
  <si>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</si>
  <si>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</si>
  <si>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</si>
  <si>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</si>
  <si>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</si>
  <si>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</si>
  <si>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</si>
  <si>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</si>
  <si>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</si>
  <si>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</si>
  <si>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</si>
  <si>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</si>
  <si>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</si>
  <si>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</si>
  <si>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</si>
  <si>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</si>
  <si>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</si>
  <si>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</si>
  <si>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</si>
  <si>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</si>
  <si>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</si>
  <si>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</si>
  <si>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</si>
  <si>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</si>
  <si>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</si>
  <si>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</si>
  <si>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</si>
  <si>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</si>
  <si>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</si>
  <si>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</si>
  <si>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</si>
  <si>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</si>
  <si>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</si>
  <si>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</si>
  <si>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</si>
  <si>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</si>
  <si>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</si>
  <si>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</si>
  <si>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</si>
  <si>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</si>
  <si>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</si>
  <si>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</si>
  <si>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</si>
  <si>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</si>
  <si>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</si>
  <si>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</si>
  <si>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</si>
  <si>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</si>
  <si>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</si>
  <si>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</si>
  <si>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</si>
  <si>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</si>
  <si>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</si>
  <si>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</si>
  <si>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</si>
  <si>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</si>
  <si>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</si>
  <si>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</si>
  <si>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</si>
  <si>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</si>
  <si>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</si>
  <si>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</si>
  <si>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</si>
  <si>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</si>
  <si>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</si>
  <si>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</si>
  <si>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</si>
  <si>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</si>
  <si>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</si>
  <si>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</si>
  <si>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</si>
  <si>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</si>
  <si>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</si>
  <si>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</si>
  <si>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</si>
  <si>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</si>
  <si>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</si>
  <si>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</si>
  <si>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</si>
  <si>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</si>
  <si>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</si>
  <si>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</si>
  <si>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</si>
  <si>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</si>
  <si>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</si>
  <si>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</si>
  <si>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</si>
  <si>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</si>
  <si>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</si>
  <si>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</si>
  <si>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</si>
  <si>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</si>
  <si>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</si>
  <si>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</si>
  <si>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</si>
  <si>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</si>
  <si>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</si>
  <si>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</si>
  <si>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</si>
  <si>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</si>
  <si>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</si>
  <si>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</si>
  <si>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</si>
  <si>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</si>
  <si>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</si>
  <si>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</si>
  <si>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</si>
  <si>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</si>
  <si>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</si>
  <si>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</si>
  <si>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</si>
  <si>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</si>
  <si>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</si>
  <si>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</si>
  <si>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</si>
  <si>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</si>
  <si>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</si>
  <si>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</si>
  <si>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</si>
  <si>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</si>
  <si>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</si>
  <si>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</si>
  <si>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</si>
  <si>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</si>
  <si>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</si>
  <si>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</si>
  <si>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</si>
  <si>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</si>
  <si>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</si>
  <si>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</si>
  <si>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</si>
  <si>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</si>
  <si>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</si>
  <si>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</si>
  <si>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</si>
  <si>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</si>
  <si>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</si>
  <si>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</si>
  <si>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</si>
  <si>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</si>
  <si>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</si>
  <si>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</si>
  <si>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</si>
  <si>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</si>
  <si>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</si>
  <si>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</si>
  <si>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</si>
  <si>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</si>
  <si>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</si>
  <si>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</si>
  <si>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</si>
  <si>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</si>
  <si>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</si>
  <si>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</si>
  <si>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</si>
  <si>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</si>
  <si>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</si>
  <si>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</si>
  <si>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</si>
  <si>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</si>
  <si>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</si>
  <si>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</si>
  <si>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</si>
  <si>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</si>
  <si>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</si>
  <si>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</si>
  <si>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</si>
  <si>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</si>
  <si>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</si>
  <si>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</si>
  <si>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</si>
  <si>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</si>
  <si>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</si>
  <si>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</si>
  <si>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</si>
  <si>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</si>
  <si>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</si>
  <si>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</si>
  <si>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</si>
  <si>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</si>
  <si>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</si>
  <si>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</si>
  <si>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</si>
  <si>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</si>
  <si>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</si>
  <si>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</si>
  <si>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</si>
  <si>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</si>
  <si>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</si>
  <si>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</si>
  <si>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</si>
  <si>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</si>
  <si>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</si>
  <si>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</si>
  <si>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</si>
  <si>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</si>
  <si>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</si>
  <si>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</si>
  <si>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</si>
  <si>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</si>
  <si>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</si>
  <si>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</si>
  <si>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</si>
  <si>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</si>
  <si>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</si>
  <si>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</si>
  <si>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</si>
  <si>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</si>
  <si>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</si>
  <si>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</si>
  <si>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</si>
  <si>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</si>
  <si>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</si>
  <si>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</si>
  <si>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</si>
  <si>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</si>
  <si>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</si>
  <si>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</si>
  <si>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</si>
  <si>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</si>
  <si>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</si>
  <si>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</si>
  <si>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</si>
  <si>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</si>
  <si>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</si>
  <si>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</si>
  <si>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</si>
  <si>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</si>
  <si>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</si>
  <si>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</si>
  <si>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</si>
  <si>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</si>
  <si>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</si>
  <si>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</si>
  <si>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</si>
  <si>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</si>
  <si>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</si>
  <si>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</si>
  <si>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</si>
  <si>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</si>
  <si>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</si>
  <si>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</si>
  <si>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</si>
  <si>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</si>
  <si>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</si>
  <si>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</si>
  <si>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โทร.  322</t>
  </si>
  <si>
    <t>E-mail : kaika08@hotmail.com</t>
  </si>
  <si>
    <t>ผู้มีสถานภาพ</t>
  </si>
  <si>
    <t xml:space="preserve">ตัวชี้วัดที่  3.1.2.4    </t>
  </si>
  <si>
    <t xml:space="preserve">ตัวชี้วัดที่  3.1.2.5     </t>
  </si>
  <si>
    <t>ตัวชี้วัดที่ 3.1.2.1</t>
  </si>
  <si>
    <t>ตัวชี้วัดที่ 3.1.2.2</t>
  </si>
  <si>
    <t>ตัวชี้วัดที่ 3.1.2.3</t>
  </si>
  <si>
    <t>ผู้รายงานผล  นางสาวปิยฉัตร  ภูวารคำ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</si>
  <si>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</si>
  <si>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</si>
  <si>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</si>
  <si>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</si>
  <si>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</si>
  <si>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</si>
  <si>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</si>
  <si>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</si>
  <si>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</si>
  <si>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</si>
  <si>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</si>
  <si>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</si>
  <si>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</si>
  <si>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</si>
  <si>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</si>
  <si>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</si>
  <si>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</si>
  <si>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</si>
  <si>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</si>
  <si>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</si>
  <si>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</si>
  <si>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</si>
  <si>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</si>
  <si>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</si>
  <si>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</si>
  <si>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</si>
  <si>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</si>
  <si>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</si>
  <si>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</si>
  <si>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</si>
  <si>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</si>
  <si>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</si>
  <si>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</si>
  <si>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</si>
  <si>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</si>
  <si>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</si>
  <si>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</si>
  <si>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</si>
  <si>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</si>
  <si>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</si>
  <si>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</si>
  <si>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</si>
  <si>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</si>
  <si>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</si>
  <si>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</si>
  <si>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</si>
  <si>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</si>
  <si>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</si>
  <si>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</si>
  <si>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</si>
  <si>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</si>
  <si>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</si>
  <si>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</si>
  <si>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</si>
  <si>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</si>
  <si>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</si>
  <si>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</si>
  <si>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</si>
  <si>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</si>
  <si>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</si>
  <si>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</si>
  <si>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</si>
  <si>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</si>
  <si>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</si>
  <si>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</si>
  <si>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</si>
  <si>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</si>
  <si>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</si>
  <si>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</si>
  <si>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</si>
  <si>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</si>
  <si>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</si>
  <si>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</si>
  <si>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</si>
  <si>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</si>
  <si>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</si>
  <si>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</si>
  <si>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</si>
  <si>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</si>
  <si>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</si>
  <si>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</si>
  <si>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</si>
  <si>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</si>
  <si>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</si>
  <si>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</si>
  <si>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</si>
  <si>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</si>
  <si>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</si>
  <si>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</si>
  <si>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</si>
  <si>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</si>
  <si>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</si>
  <si>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</si>
  <si>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</si>
  <si>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</si>
  <si>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</si>
  <si>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</si>
  <si>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</si>
  <si>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</si>
  <si>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</si>
  <si>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</si>
  <si>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</si>
  <si>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</si>
  <si>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</si>
  <si>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</si>
  <si>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</si>
  <si>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</si>
  <si>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</si>
  <si>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</si>
  <si>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</si>
  <si>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</si>
  <si>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</si>
  <si>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</si>
  <si>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</si>
  <si>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</si>
  <si>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</si>
  <si>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</si>
  <si>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</si>
  <si>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</si>
  <si>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3.1.2.1, 3.1.2.2 และ 3.1.2.3</t>
  </si>
  <si>
    <t>ตัวชี้วัดที่ 3.1.2.4 และ 3.1.2.5</t>
  </si>
  <si>
    <t xml:space="preserve">เนื่องจากทาง ศพจ. นครพนม คีย์ข้อมูลไม่ทันตาม
กำหนดในระบบสารสารสนเทศในวันที่ ๗ ตุลาคม ๕๙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</si>
</sst>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8" fillId="0" borderId="0"/>
  </cellStyleXfs>
  <cellXfs count="197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22" xfId="0" applyFont="1" applyFill="1" applyBorder="1" applyAlignment="1">
      <alignment horizontal="left" vertical="center"/>
    </xf>
    <xf numFmtId="165" fontId="4" fillId="0" borderId="7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4" fontId="4" fillId="0" borderId="8" xfId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/>
    </xf>
    <xf numFmtId="165" fontId="4" fillId="0" borderId="9" xfId="0" applyNumberFormat="1" applyFont="1" applyFill="1" applyBorder="1" applyAlignment="1">
      <alignment horizontal="center"/>
    </xf>
    <xf numFmtId="165" fontId="4" fillId="0" borderId="14" xfId="0" applyNumberFormat="1" applyFont="1" applyFill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4" fillId="0" borderId="2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3" fontId="3" fillId="0" borderId="20" xfId="0" applyNumberFormat="1" applyFont="1" applyFill="1" applyBorder="1" applyAlignment="1">
      <alignment horizontal="center" vertical="center"/>
    </xf>
    <xf numFmtId="43" fontId="3" fillId="0" borderId="25" xfId="0" applyNumberFormat="1" applyFont="1" applyFill="1" applyBorder="1" applyAlignment="1">
      <alignment horizontal="center" vertical="center"/>
    </xf>
    <xf numFmtId="43" fontId="3" fillId="4" borderId="20" xfId="0" applyNumberFormat="1" applyFont="1" applyFill="1" applyBorder="1" applyAlignment="1">
      <alignment horizontal="center" vertical="center"/>
    </xf>
    <xf numFmtId="43" fontId="3" fillId="0" borderId="16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/>
    </xf>
    <xf numFmtId="43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5" fontId="5" fillId="0" borderId="0" xfId="1" applyNumberFormat="1" applyFont="1" applyBorder="1" applyAlignment="1">
      <alignment horizontal="center"/>
    </xf>
    <xf numFmtId="43" fontId="5" fillId="0" borderId="0" xfId="1" applyFont="1" applyFill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41" fontId="5" fillId="0" borderId="0" xfId="0" applyNumberFormat="1" applyFont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/>
    </xf>
    <xf numFmtId="43" fontId="4" fillId="0" borderId="1" xfId="1" applyFont="1" applyFill="1" applyBorder="1" applyAlignment="1">
      <alignment horizontal="center"/>
    </xf>
    <xf numFmtId="43" fontId="4" fillId="0" borderId="14" xfId="0" applyNumberFormat="1" applyFont="1" applyFill="1" applyBorder="1" applyAlignment="1">
      <alignment horizontal="center"/>
    </xf>
    <xf numFmtId="43" fontId="4" fillId="0" borderId="14" xfId="1" applyFont="1" applyFill="1" applyBorder="1" applyAlignment="1">
      <alignment horizontal="center"/>
    </xf>
    <xf numFmtId="165" fontId="4" fillId="0" borderId="4" xfId="1" applyNumberFormat="1" applyFont="1" applyFill="1" applyBorder="1" applyAlignment="1">
      <alignment horizontal="center"/>
    </xf>
    <xf numFmtId="165" fontId="4" fillId="0" borderId="15" xfId="1" applyNumberFormat="1" applyFont="1" applyFill="1" applyBorder="1" applyAlignment="1">
      <alignment horizont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9" fillId="0" borderId="26" xfId="0" applyFont="1" applyFill="1" applyBorder="1"/>
    <xf numFmtId="0" fontId="9" fillId="0" borderId="28" xfId="0" applyFont="1" applyFill="1" applyBorder="1"/>
    <xf numFmtId="0" fontId="9" fillId="0" borderId="27" xfId="0" applyFont="1" applyFill="1" applyBorder="1"/>
    <xf numFmtId="0" fontId="9" fillId="0" borderId="29" xfId="0" applyFont="1" applyFill="1" applyBorder="1"/>
    <xf numFmtId="164" fontId="9" fillId="0" borderId="33" xfId="0" applyNumberFormat="1" applyFont="1" applyFill="1" applyBorder="1" applyAlignment="1">
      <alignment horizontal="center"/>
    </xf>
    <xf numFmtId="164" fontId="9" fillId="0" borderId="32" xfId="0" applyNumberFormat="1" applyFont="1" applyFill="1" applyBorder="1" applyAlignment="1">
      <alignment horizontal="center"/>
    </xf>
    <xf numFmtId="0" fontId="9" fillId="6" borderId="28" xfId="0" applyFont="1" applyFill="1" applyBorder="1"/>
    <xf numFmtId="0" fontId="9" fillId="6" borderId="29" xfId="0" applyFont="1" applyFill="1" applyBorder="1"/>
    <xf numFmtId="0" fontId="10" fillId="8" borderId="30" xfId="0" applyFont="1" applyFill="1" applyBorder="1"/>
    <xf numFmtId="0" fontId="10" fillId="8" borderId="31" xfId="0" applyFont="1" applyFill="1" applyBorder="1"/>
    <xf numFmtId="0" fontId="9" fillId="7" borderId="28" xfId="0" applyFont="1" applyFill="1" applyBorder="1"/>
    <xf numFmtId="0" fontId="9" fillId="7" borderId="29" xfId="0" applyFont="1" applyFill="1" applyBorder="1"/>
    <xf numFmtId="164" fontId="9" fillId="7" borderId="33" xfId="0" applyNumberFormat="1" applyFont="1" applyFill="1" applyBorder="1" applyAlignment="1">
      <alignment horizontal="center"/>
    </xf>
    <xf numFmtId="164" fontId="9" fillId="6" borderId="33" xfId="0" applyNumberFormat="1" applyFont="1" applyFill="1" applyBorder="1" applyAlignment="1">
      <alignment horizontal="center"/>
    </xf>
    <xf numFmtId="164" fontId="10" fillId="8" borderId="34" xfId="0" applyNumberFormat="1" applyFont="1" applyFill="1" applyBorder="1" applyAlignment="1">
      <alignment horizontal="center"/>
    </xf>
    <xf numFmtId="0" fontId="4" fillId="8" borderId="17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left" vertical="center"/>
    </xf>
    <xf numFmtId="49" fontId="4" fillId="0" borderId="17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164" fontId="5" fillId="0" borderId="0" xfId="1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11" fillId="8" borderId="35" xfId="0" applyFont="1" applyFill="1" applyBorder="1"/>
    <xf numFmtId="0" fontId="11" fillId="0" borderId="37" xfId="0" applyFont="1" applyFill="1" applyBorder="1"/>
    <xf numFmtId="0" fontId="11" fillId="0" borderId="38" xfId="0" applyFont="1" applyFill="1" applyBorder="1"/>
    <xf numFmtId="0" fontId="11" fillId="0" borderId="39" xfId="0" applyFont="1" applyFill="1" applyBorder="1"/>
    <xf numFmtId="0" fontId="11" fillId="0" borderId="40" xfId="0" applyFont="1" applyFill="1" applyBorder="1"/>
    <xf numFmtId="0" fontId="2" fillId="8" borderId="35" xfId="0" applyFont="1" applyFill="1" applyBorder="1"/>
    <xf numFmtId="0" fontId="2" fillId="0" borderId="38" xfId="0" applyFont="1" applyFill="1" applyBorder="1"/>
    <xf numFmtId="0" fontId="2" fillId="0" borderId="39" xfId="0" applyFont="1" applyFill="1" applyBorder="1"/>
    <xf numFmtId="0" fontId="2" fillId="0" borderId="40" xfId="0" applyFont="1" applyFill="1" applyBorder="1"/>
    <xf numFmtId="0" fontId="2" fillId="0" borderId="38" xfId="0" applyFont="1" applyFill="1" applyBorder="1" applyAlignment="1">
      <alignment vertical="top" wrapText="1"/>
    </xf>
    <xf numFmtId="0" fontId="2" fillId="0" borderId="37" xfId="0" applyFont="1" applyFill="1" applyBorder="1"/>
    <xf numFmtId="0" fontId="2" fillId="0" borderId="41" xfId="0" applyFont="1" applyFill="1" applyBorder="1"/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/>
    </xf>
    <xf numFmtId="165" fontId="4" fillId="0" borderId="45" xfId="0" applyNumberFormat="1" applyFont="1" applyFill="1" applyBorder="1" applyAlignment="1">
      <alignment horizontal="center"/>
    </xf>
    <xf numFmtId="165" fontId="4" fillId="0" borderId="2" xfId="0" applyNumberFormat="1" applyFont="1" applyFill="1" applyBorder="1" applyAlignment="1">
      <alignment horizontal="center"/>
    </xf>
    <xf numFmtId="43" fontId="4" fillId="0" borderId="2" xfId="0" applyNumberFormat="1" applyFont="1" applyFill="1" applyBorder="1" applyAlignment="1">
      <alignment horizontal="center"/>
    </xf>
    <xf numFmtId="164" fontId="4" fillId="0" borderId="46" xfId="0" applyNumberFormat="1" applyFont="1" applyFill="1" applyBorder="1" applyAlignment="1">
      <alignment horizontal="center"/>
    </xf>
    <xf numFmtId="165" fontId="4" fillId="0" borderId="54" xfId="1" applyNumberFormat="1" applyFont="1" applyFill="1" applyBorder="1" applyAlignment="1">
      <alignment horizontal="center"/>
    </xf>
    <xf numFmtId="43" fontId="4" fillId="0" borderId="2" xfId="1" applyFont="1" applyFill="1" applyBorder="1" applyAlignment="1">
      <alignment horizontal="center"/>
    </xf>
    <xf numFmtId="164" fontId="4" fillId="0" borderId="46" xfId="1" applyNumberFormat="1" applyFont="1" applyFill="1" applyBorder="1" applyAlignment="1">
      <alignment horizontal="center"/>
    </xf>
    <xf numFmtId="165" fontId="4" fillId="0" borderId="47" xfId="0" applyNumberFormat="1" applyFont="1" applyFill="1" applyBorder="1" applyAlignment="1">
      <alignment horizontal="center"/>
    </xf>
    <xf numFmtId="165" fontId="4" fillId="0" borderId="48" xfId="0" applyNumberFormat="1" applyFont="1" applyFill="1" applyBorder="1" applyAlignment="1">
      <alignment horizontal="center"/>
    </xf>
    <xf numFmtId="43" fontId="4" fillId="0" borderId="48" xfId="0" applyNumberFormat="1" applyFont="1" applyFill="1" applyBorder="1" applyAlignment="1">
      <alignment horizontal="center"/>
    </xf>
    <xf numFmtId="164" fontId="4" fillId="0" borderId="49" xfId="0" applyNumberFormat="1" applyFont="1" applyFill="1" applyBorder="1" applyAlignment="1">
      <alignment horizontal="center"/>
    </xf>
    <xf numFmtId="165" fontId="4" fillId="0" borderId="55" xfId="1" applyNumberFormat="1" applyFont="1" applyFill="1" applyBorder="1" applyAlignment="1">
      <alignment horizontal="center"/>
    </xf>
    <xf numFmtId="43" fontId="4" fillId="0" borderId="48" xfId="1" applyFont="1" applyFill="1" applyBorder="1" applyAlignment="1">
      <alignment horizontal="center"/>
    </xf>
    <xf numFmtId="164" fontId="4" fillId="0" borderId="49" xfId="1" applyNumberFormat="1" applyFont="1" applyFill="1" applyBorder="1" applyAlignment="1">
      <alignment horizontal="center"/>
    </xf>
    <xf numFmtId="165" fontId="4" fillId="0" borderId="50" xfId="0" applyNumberFormat="1" applyFont="1" applyFill="1" applyBorder="1" applyAlignment="1">
      <alignment horizontal="center"/>
    </xf>
    <xf numFmtId="165" fontId="4" fillId="0" borderId="51" xfId="0" applyNumberFormat="1" applyFont="1" applyFill="1" applyBorder="1" applyAlignment="1">
      <alignment horizontal="center"/>
    </xf>
    <xf numFmtId="43" fontId="4" fillId="0" borderId="51" xfId="0" applyNumberFormat="1" applyFont="1" applyFill="1" applyBorder="1" applyAlignment="1">
      <alignment horizontal="center"/>
    </xf>
    <xf numFmtId="164" fontId="4" fillId="0" borderId="52" xfId="0" applyNumberFormat="1" applyFont="1" applyFill="1" applyBorder="1" applyAlignment="1">
      <alignment horizontal="center"/>
    </xf>
    <xf numFmtId="165" fontId="4" fillId="0" borderId="56" xfId="1" applyNumberFormat="1" applyFont="1" applyFill="1" applyBorder="1" applyAlignment="1">
      <alignment horizontal="center"/>
    </xf>
    <xf numFmtId="43" fontId="4" fillId="0" borderId="51" xfId="1" applyFont="1" applyFill="1" applyBorder="1" applyAlignment="1">
      <alignment horizontal="center"/>
    </xf>
    <xf numFmtId="164" fontId="4" fillId="0" borderId="52" xfId="1" applyNumberFormat="1" applyFont="1" applyFill="1" applyBorder="1" applyAlignment="1">
      <alignment horizontal="center"/>
    </xf>
    <xf numFmtId="165" fontId="4" fillId="0" borderId="50" xfId="0" applyNumberFormat="1" applyFont="1" applyFill="1" applyBorder="1" applyAlignment="1">
      <alignment horizontal="center" vertical="center"/>
    </xf>
    <xf numFmtId="165" fontId="4" fillId="0" borderId="51" xfId="0" applyNumberFormat="1" applyFont="1" applyFill="1" applyBorder="1" applyAlignment="1">
      <alignment horizontal="center" vertical="center"/>
    </xf>
    <xf numFmtId="43" fontId="4" fillId="0" borderId="51" xfId="0" applyNumberFormat="1" applyFont="1" applyFill="1" applyBorder="1" applyAlignment="1">
      <alignment horizontal="center" vertical="center"/>
    </xf>
    <xf numFmtId="164" fontId="4" fillId="0" borderId="52" xfId="0" applyNumberFormat="1" applyFont="1" applyFill="1" applyBorder="1" applyAlignment="1">
      <alignment horizontal="center" vertical="center"/>
    </xf>
    <xf numFmtId="165" fontId="4" fillId="0" borderId="56" xfId="1" applyNumberFormat="1" applyFont="1" applyFill="1" applyBorder="1" applyAlignment="1">
      <alignment horizontal="center" vertical="center"/>
    </xf>
    <xf numFmtId="43" fontId="4" fillId="0" borderId="51" xfId="1" applyFont="1" applyFill="1" applyBorder="1" applyAlignment="1">
      <alignment horizontal="center" vertical="center"/>
    </xf>
    <xf numFmtId="164" fontId="4" fillId="0" borderId="52" xfId="1" applyNumberFormat="1" applyFont="1" applyFill="1" applyBorder="1" applyAlignment="1">
      <alignment horizontal="center" vertical="center"/>
    </xf>
    <xf numFmtId="165" fontId="4" fillId="8" borderId="17" xfId="0" applyNumberFormat="1" applyFont="1" applyFill="1" applyBorder="1" applyAlignment="1">
      <alignment horizontal="center"/>
    </xf>
    <xf numFmtId="165" fontId="4" fillId="8" borderId="18" xfId="0" applyNumberFormat="1" applyFont="1" applyFill="1" applyBorder="1" applyAlignment="1">
      <alignment horizontal="center"/>
    </xf>
    <xf numFmtId="43" fontId="4" fillId="8" borderId="18" xfId="0" applyNumberFormat="1" applyFont="1" applyFill="1" applyBorder="1" applyAlignment="1">
      <alignment horizontal="center"/>
    </xf>
    <xf numFmtId="164" fontId="4" fillId="8" borderId="5" xfId="0" applyNumberFormat="1" applyFont="1" applyFill="1" applyBorder="1" applyAlignment="1">
      <alignment horizontal="center"/>
    </xf>
    <xf numFmtId="165" fontId="4" fillId="8" borderId="19" xfId="1" applyNumberFormat="1" applyFont="1" applyFill="1" applyBorder="1" applyAlignment="1">
      <alignment horizontal="center"/>
    </xf>
    <xf numFmtId="43" fontId="4" fillId="8" borderId="18" xfId="1" applyFont="1" applyFill="1" applyBorder="1" applyAlignment="1">
      <alignment horizontal="center"/>
    </xf>
    <xf numFmtId="164" fontId="4" fillId="8" borderId="5" xfId="1" applyNumberFormat="1" applyFont="1" applyFill="1" applyBorder="1" applyAlignment="1">
      <alignment horizontal="center"/>
    </xf>
    <xf numFmtId="165" fontId="4" fillId="0" borderId="47" xfId="1" applyNumberFormat="1" applyFont="1" applyFill="1" applyBorder="1" applyAlignment="1">
      <alignment horizontal="center"/>
    </xf>
    <xf numFmtId="165" fontId="4" fillId="8" borderId="17" xfId="1" applyNumberFormat="1" applyFont="1" applyFill="1" applyBorder="1" applyAlignment="1">
      <alignment horizontal="center"/>
    </xf>
    <xf numFmtId="165" fontId="4" fillId="0" borderId="50" xfId="1" applyNumberFormat="1" applyFont="1" applyFill="1" applyBorder="1" applyAlignment="1">
      <alignment horizontal="center"/>
    </xf>
    <xf numFmtId="165" fontId="4" fillId="0" borderId="7" xfId="1" applyNumberFormat="1" applyFont="1" applyFill="1" applyBorder="1" applyAlignment="1">
      <alignment horizontal="center"/>
    </xf>
    <xf numFmtId="165" fontId="4" fillId="0" borderId="45" xfId="1" applyNumberFormat="1" applyFont="1" applyFill="1" applyBorder="1" applyAlignment="1">
      <alignment horizontal="center"/>
    </xf>
    <xf numFmtId="165" fontId="4" fillId="0" borderId="50" xfId="1" applyNumberFormat="1" applyFont="1" applyFill="1" applyBorder="1" applyAlignment="1">
      <alignment horizontal="center" vertical="center"/>
    </xf>
    <xf numFmtId="165" fontId="4" fillId="0" borderId="9" xfId="1" applyNumberFormat="1" applyFont="1" applyFill="1" applyBorder="1" applyAlignment="1">
      <alignment horizontal="center"/>
    </xf>
    <xf numFmtId="165" fontId="4" fillId="0" borderId="47" xfId="0" applyNumberFormat="1" applyFont="1" applyFill="1" applyBorder="1" applyAlignment="1">
      <alignment horizontal="center" vertical="center"/>
    </xf>
    <xf numFmtId="165" fontId="4" fillId="0" borderId="48" xfId="1" applyNumberFormat="1" applyFont="1" applyFill="1" applyBorder="1" applyAlignment="1">
      <alignment horizontal="center"/>
    </xf>
    <xf numFmtId="165" fontId="4" fillId="8" borderId="17" xfId="0" applyNumberFormat="1" applyFont="1" applyFill="1" applyBorder="1" applyAlignment="1">
      <alignment horizontal="center" vertical="center"/>
    </xf>
    <xf numFmtId="165" fontId="4" fillId="8" borderId="18" xfId="1" applyNumberFormat="1" applyFont="1" applyFill="1" applyBorder="1" applyAlignment="1">
      <alignment horizontal="center"/>
    </xf>
    <xf numFmtId="165" fontId="4" fillId="0" borderId="51" xfId="1" applyNumberFormat="1" applyFont="1" applyFill="1" applyBorder="1" applyAlignment="1">
      <alignment horizontal="center"/>
    </xf>
    <xf numFmtId="165" fontId="4" fillId="0" borderId="7" xfId="0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/>
    </xf>
    <xf numFmtId="165" fontId="4" fillId="0" borderId="45" xfId="0" applyNumberFormat="1" applyFont="1" applyFill="1" applyBorder="1" applyAlignment="1">
      <alignment horizontal="center" vertical="center"/>
    </xf>
    <xf numFmtId="165" fontId="4" fillId="0" borderId="2" xfId="1" applyNumberFormat="1" applyFont="1" applyFill="1" applyBorder="1" applyAlignment="1">
      <alignment horizontal="center"/>
    </xf>
    <xf numFmtId="165" fontId="4" fillId="0" borderId="51" xfId="1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4" xfId="1" applyNumberFormat="1" applyFont="1" applyFill="1" applyBorder="1" applyAlignment="1">
      <alignment horizontal="center"/>
    </xf>
    <xf numFmtId="43" fontId="4" fillId="0" borderId="48" xfId="1" applyNumberFormat="1" applyFont="1" applyFill="1" applyBorder="1" applyAlignment="1">
      <alignment horizontal="center"/>
    </xf>
    <xf numFmtId="43" fontId="4" fillId="8" borderId="18" xfId="1" applyNumberFormat="1" applyFont="1" applyFill="1" applyBorder="1" applyAlignment="1">
      <alignment horizontal="center"/>
    </xf>
    <xf numFmtId="43" fontId="4" fillId="0" borderId="51" xfId="1" applyNumberFormat="1" applyFont="1" applyFill="1" applyBorder="1" applyAlignment="1">
      <alignment horizontal="center"/>
    </xf>
    <xf numFmtId="43" fontId="4" fillId="0" borderId="1" xfId="1" applyNumberFormat="1" applyFont="1" applyFill="1" applyBorder="1" applyAlignment="1">
      <alignment horizontal="center"/>
    </xf>
    <xf numFmtId="43" fontId="4" fillId="0" borderId="2" xfId="1" applyNumberFormat="1" applyFont="1" applyFill="1" applyBorder="1" applyAlignment="1">
      <alignment horizontal="center"/>
    </xf>
    <xf numFmtId="43" fontId="4" fillId="0" borderId="51" xfId="1" applyNumberFormat="1" applyFont="1" applyFill="1" applyBorder="1" applyAlignment="1">
      <alignment horizontal="center" vertical="center"/>
    </xf>
    <xf numFmtId="43" fontId="4" fillId="0" borderId="14" xfId="1" applyNumberFormat="1" applyFont="1" applyFill="1" applyBorder="1" applyAlignment="1">
      <alignment horizontal="center"/>
    </xf>
    <xf numFmtId="0" fontId="1" fillId="8" borderId="35" xfId="0" applyFont="1" applyFill="1" applyBorder="1"/>
    <xf numFmtId="0" fontId="1" fillId="0" borderId="38" xfId="0" applyFont="1" applyFill="1" applyBorder="1"/>
    <xf numFmtId="0" fontId="1" fillId="0" borderId="39" xfId="0" applyFont="1" applyFill="1" applyBorder="1"/>
    <xf numFmtId="0" fontId="1" fillId="0" borderId="40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4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88" t="s">
        <v>0</v>
      </c>
      <c r="B3" s="188" t="s">
        <v>1</v>
      </c>
      <c r="C3" s="188" t="s">
        <v>213</v>
      </c>
      <c r="D3" s="188"/>
      <c r="E3" s="188"/>
      <c r="F3" s="188"/>
      <c r="G3" s="188"/>
      <c r="H3" s="188"/>
      <c r="I3" s="186">
        <v>2</v>
      </c>
      <c r="J3" s="188" t="s">
        <v>250</v>
      </c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  <c r="BA3" s="188"/>
      <c r="BB3" s="188"/>
      <c r="BC3" s="188"/>
      <c r="BD3" s="188"/>
      <c r="BE3" s="188"/>
      <c r="BF3" s="188"/>
      <c r="BG3" s="188"/>
      <c r="BH3" s="188"/>
      <c r="BI3" s="188"/>
      <c r="BJ3" s="188"/>
      <c r="BK3" s="188"/>
      <c r="BL3" s="188"/>
      <c r="BM3" s="188"/>
      <c r="BN3" s="188"/>
      <c r="BO3" s="188"/>
      <c r="BP3" s="188"/>
      <c r="BQ3" s="188"/>
      <c r="BR3" s="188"/>
      <c r="BS3" s="188"/>
      <c r="BT3" s="188"/>
      <c r="BU3" s="188"/>
      <c r="BV3" s="188"/>
      <c r="BW3" s="186">
        <v>4</v>
      </c>
      <c r="BX3" s="186">
        <v>5</v>
      </c>
      <c r="BY3" s="186"/>
      <c r="BZ3" s="186">
        <v>6</v>
      </c>
      <c r="CA3" s="186">
        <v>7</v>
      </c>
      <c r="CB3" s="186">
        <v>8</v>
      </c>
      <c r="CC3" s="186">
        <v>9</v>
      </c>
      <c r="CD3" s="189" t="s">
        <v>2</v>
      </c>
      <c r="CH3" s="5" t="s">
        <v>12</v>
      </c>
      <c r="CN3" s="5" t="s">
        <v>13</v>
      </c>
    </row>
    <row r="4" spans="1:92" s="5" customFormat="1" x14ac:dyDescent="0.25">
      <c r="A4" s="188"/>
      <c r="B4" s="188"/>
      <c r="C4" s="188"/>
      <c r="D4" s="188"/>
      <c r="E4" s="188"/>
      <c r="F4" s="188"/>
      <c r="G4" s="188"/>
      <c r="H4" s="188"/>
      <c r="I4" s="186"/>
      <c r="J4" s="188" t="s">
        <v>3</v>
      </c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 t="s">
        <v>4</v>
      </c>
      <c r="AO4" s="188"/>
      <c r="AP4" s="188" t="s">
        <v>5</v>
      </c>
      <c r="AQ4" s="188"/>
      <c r="AR4" s="188"/>
      <c r="AS4" s="188"/>
      <c r="AT4" s="188"/>
      <c r="AU4" s="188"/>
      <c r="AV4" s="186">
        <v>3.4</v>
      </c>
      <c r="AW4" s="186"/>
      <c r="AX4" s="186"/>
      <c r="AY4" s="186">
        <v>3.5</v>
      </c>
      <c r="AZ4" s="186"/>
      <c r="BA4" s="186">
        <v>3.6</v>
      </c>
      <c r="BB4" s="186"/>
      <c r="BC4" s="186">
        <v>3.7</v>
      </c>
      <c r="BD4" s="186"/>
      <c r="BE4" s="186"/>
      <c r="BF4" s="186"/>
      <c r="BG4" s="186"/>
      <c r="BH4" s="186"/>
      <c r="BI4" s="186"/>
      <c r="BJ4" s="186">
        <v>3.8</v>
      </c>
      <c r="BK4" s="186"/>
      <c r="BL4" s="186"/>
      <c r="BM4" s="186"/>
      <c r="BN4" s="186"/>
      <c r="BO4" s="186"/>
      <c r="BP4" s="186"/>
      <c r="BQ4" s="186">
        <v>3.9</v>
      </c>
      <c r="BR4" s="186"/>
      <c r="BS4" s="186" t="s">
        <v>246</v>
      </c>
      <c r="BT4" s="186" t="s">
        <v>247</v>
      </c>
      <c r="BU4" s="186">
        <v>3.12</v>
      </c>
      <c r="BV4" s="186"/>
      <c r="BW4" s="186"/>
      <c r="BX4" s="186"/>
      <c r="BY4" s="186"/>
      <c r="BZ4" s="186"/>
      <c r="CA4" s="186"/>
      <c r="CB4" s="186"/>
      <c r="CC4" s="186"/>
      <c r="CD4" s="18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88"/>
      <c r="B5" s="188"/>
      <c r="C5" s="188"/>
      <c r="D5" s="188"/>
      <c r="E5" s="188"/>
      <c r="F5" s="188"/>
      <c r="G5" s="188"/>
      <c r="H5" s="188"/>
      <c r="I5" s="186"/>
      <c r="J5" s="188" t="s">
        <v>6</v>
      </c>
      <c r="K5" s="188"/>
      <c r="L5" s="188"/>
      <c r="M5" s="188"/>
      <c r="N5" s="188" t="s">
        <v>7</v>
      </c>
      <c r="O5" s="188"/>
      <c r="P5" s="188"/>
      <c r="Q5" s="188"/>
      <c r="R5" s="188"/>
      <c r="S5" s="188" t="s">
        <v>8</v>
      </c>
      <c r="T5" s="188"/>
      <c r="U5" s="188"/>
      <c r="V5" s="188"/>
      <c r="W5" s="188"/>
      <c r="X5" s="188"/>
      <c r="Y5" s="188"/>
      <c r="Z5" s="188" t="s">
        <v>9</v>
      </c>
      <c r="AA5" s="188"/>
      <c r="AB5" s="188" t="s">
        <v>10</v>
      </c>
      <c r="AC5" s="188"/>
      <c r="AD5" s="188"/>
      <c r="AE5" s="188"/>
      <c r="AF5" s="188"/>
      <c r="AG5" s="188" t="s">
        <v>11</v>
      </c>
      <c r="AH5" s="188"/>
      <c r="AI5" s="188"/>
      <c r="AJ5" s="188"/>
      <c r="AK5" s="188"/>
      <c r="AL5" s="188"/>
      <c r="AM5" s="188"/>
      <c r="AN5" s="188"/>
      <c r="AO5" s="188"/>
      <c r="AP5" s="188" t="s">
        <v>39</v>
      </c>
      <c r="AQ5" s="188"/>
      <c r="AR5" s="188" t="s">
        <v>40</v>
      </c>
      <c r="AS5" s="188"/>
      <c r="AT5" s="186" t="s">
        <v>231</v>
      </c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6"/>
      <c r="BP5" s="186"/>
      <c r="BQ5" s="186"/>
      <c r="BR5" s="186"/>
      <c r="BS5" s="186"/>
      <c r="BT5" s="186"/>
      <c r="BU5" s="186"/>
      <c r="BV5" s="186"/>
      <c r="BW5" s="186"/>
      <c r="BX5" s="186"/>
      <c r="BY5" s="186"/>
      <c r="BZ5" s="186"/>
      <c r="CA5" s="186"/>
      <c r="CB5" s="186"/>
      <c r="CC5" s="186"/>
      <c r="CD5" s="18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88"/>
      <c r="B6" s="18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8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87"/>
      <c r="BT6" s="187"/>
      <c r="BU6" s="4" t="s">
        <v>248</v>
      </c>
      <c r="BV6" s="4" t="s">
        <v>249</v>
      </c>
      <c r="BW6" s="187"/>
      <c r="BX6" s="3">
        <v>5.0999999999999996</v>
      </c>
      <c r="BY6" s="3">
        <v>5.2</v>
      </c>
      <c r="BZ6" s="186"/>
      <c r="CA6" s="186"/>
      <c r="CB6" s="186"/>
      <c r="CC6" s="186"/>
      <c r="CD6" s="189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5">
        <v>10</v>
      </c>
      <c r="AU8" s="7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76">
        <v>2.5</v>
      </c>
      <c r="AU67" s="7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tabSelected="1" zoomScaleNormal="100" zoomScaleSheetLayoutView="70" workbookViewId="0">
      <pane xSplit="2" ySplit="6" topLeftCell="C67" activePane="bottomRight" state="frozen"/>
      <selection pane="topRight" activeCell="C1" sqref="C1"/>
      <selection pane="bottomLeft" activeCell="A7" sqref="A7"/>
      <selection pane="bottomRight" activeCell="J76" sqref="J76"/>
    </sheetView>
  </sheetViews>
  <sheetFormatPr defaultRowHeight="21" x14ac:dyDescent="0.35"/>
  <cols>
    <col min="1" max="1" width="9.140625" style="21"/>
    <col min="2" max="2" width="21.42578125" style="21" bestFit="1" customWidth="1"/>
    <col min="3" max="4" width="8.5703125" style="21" customWidth="1"/>
    <col min="5" max="5" width="9.28515625" style="21" customWidth="1"/>
    <col min="6" max="6" width="10.42578125" style="21" customWidth="1"/>
    <col min="7" max="7" width="9" style="21" customWidth="1"/>
    <col min="8" max="8" width="8.7109375" style="21" customWidth="1"/>
    <col min="9" max="9" width="11" style="21" customWidth="1"/>
    <col min="10" max="10" width="9.5703125" style="21" customWidth="1"/>
    <col min="11" max="11" width="11.7109375" style="21" customWidth="1"/>
    <col min="12" max="12" width="8.7109375" style="21" customWidth="1"/>
    <col min="13" max="13" width="10.140625" style="21" customWidth="1"/>
    <col min="14" max="14" width="19.140625" style="99" customWidth="1"/>
    <col min="15" max="237" width="9.140625" style="21"/>
    <col min="238" max="238" width="20.140625" style="21" bestFit="1" customWidth="1"/>
    <col min="239" max="241" width="7.7109375" style="21" customWidth="1"/>
    <col min="242" max="242" width="8.85546875" style="21" bestFit="1" customWidth="1"/>
    <col min="243" max="244" width="7.7109375" style="21" customWidth="1"/>
    <col min="245" max="245" width="8.85546875" style="21" bestFit="1" customWidth="1"/>
    <col min="246" max="246" width="8.42578125" style="21" customWidth="1"/>
    <col min="247" max="247" width="11.7109375" style="21" bestFit="1" customWidth="1"/>
    <col min="248" max="248" width="7.7109375" style="21" customWidth="1"/>
    <col min="249" max="249" width="8.85546875" style="21" bestFit="1" customWidth="1"/>
    <col min="250" max="493" width="9.140625" style="21"/>
    <col min="494" max="494" width="20.140625" style="21" bestFit="1" customWidth="1"/>
    <col min="495" max="497" width="7.7109375" style="21" customWidth="1"/>
    <col min="498" max="498" width="8.85546875" style="21" bestFit="1" customWidth="1"/>
    <col min="499" max="500" width="7.7109375" style="21" customWidth="1"/>
    <col min="501" max="501" width="8.85546875" style="21" bestFit="1" customWidth="1"/>
    <col min="502" max="502" width="8.42578125" style="21" customWidth="1"/>
    <col min="503" max="503" width="11.7109375" style="21" bestFit="1" customWidth="1"/>
    <col min="504" max="504" width="7.7109375" style="21" customWidth="1"/>
    <col min="505" max="505" width="8.85546875" style="21" bestFit="1" customWidth="1"/>
    <col min="506" max="749" width="9.140625" style="21"/>
    <col min="750" max="750" width="20.140625" style="21" bestFit="1" customWidth="1"/>
    <col min="751" max="753" width="7.7109375" style="21" customWidth="1"/>
    <col min="754" max="754" width="8.85546875" style="21" bestFit="1" customWidth="1"/>
    <col min="755" max="756" width="7.7109375" style="21" customWidth="1"/>
    <col min="757" max="757" width="8.85546875" style="21" bestFit="1" customWidth="1"/>
    <col min="758" max="758" width="8.42578125" style="21" customWidth="1"/>
    <col min="759" max="759" width="11.7109375" style="21" bestFit="1" customWidth="1"/>
    <col min="760" max="760" width="7.7109375" style="21" customWidth="1"/>
    <col min="761" max="761" width="8.85546875" style="21" bestFit="1" customWidth="1"/>
    <col min="762" max="1005" width="9.140625" style="21"/>
    <col min="1006" max="1006" width="20.140625" style="21" bestFit="1" customWidth="1"/>
    <col min="1007" max="1009" width="7.7109375" style="21" customWidth="1"/>
    <col min="1010" max="1010" width="8.85546875" style="21" bestFit="1" customWidth="1"/>
    <col min="1011" max="1012" width="7.7109375" style="21" customWidth="1"/>
    <col min="1013" max="1013" width="8.85546875" style="21" bestFit="1" customWidth="1"/>
    <col min="1014" max="1014" width="8.42578125" style="21" customWidth="1"/>
    <col min="1015" max="1015" width="11.7109375" style="21" bestFit="1" customWidth="1"/>
    <col min="1016" max="1016" width="7.7109375" style="21" customWidth="1"/>
    <col min="1017" max="1017" width="8.85546875" style="21" bestFit="1" customWidth="1"/>
    <col min="1018" max="1261" width="9.140625" style="21"/>
    <col min="1262" max="1262" width="20.140625" style="21" bestFit="1" customWidth="1"/>
    <col min="1263" max="1265" width="7.7109375" style="21" customWidth="1"/>
    <col min="1266" max="1266" width="8.85546875" style="21" bestFit="1" customWidth="1"/>
    <col min="1267" max="1268" width="7.7109375" style="21" customWidth="1"/>
    <col min="1269" max="1269" width="8.85546875" style="21" bestFit="1" customWidth="1"/>
    <col min="1270" max="1270" width="8.42578125" style="21" customWidth="1"/>
    <col min="1271" max="1271" width="11.7109375" style="21" bestFit="1" customWidth="1"/>
    <col min="1272" max="1272" width="7.7109375" style="21" customWidth="1"/>
    <col min="1273" max="1273" width="8.85546875" style="21" bestFit="1" customWidth="1"/>
    <col min="1274" max="1517" width="9.140625" style="21"/>
    <col min="1518" max="1518" width="20.140625" style="21" bestFit="1" customWidth="1"/>
    <col min="1519" max="1521" width="7.7109375" style="21" customWidth="1"/>
    <col min="1522" max="1522" width="8.85546875" style="21" bestFit="1" customWidth="1"/>
    <col min="1523" max="1524" width="7.7109375" style="21" customWidth="1"/>
    <col min="1525" max="1525" width="8.85546875" style="21" bestFit="1" customWidth="1"/>
    <col min="1526" max="1526" width="8.42578125" style="21" customWidth="1"/>
    <col min="1527" max="1527" width="11.7109375" style="21" bestFit="1" customWidth="1"/>
    <col min="1528" max="1528" width="7.7109375" style="21" customWidth="1"/>
    <col min="1529" max="1529" width="8.85546875" style="21" bestFit="1" customWidth="1"/>
    <col min="1530" max="1773" width="9.140625" style="21"/>
    <col min="1774" max="1774" width="20.140625" style="21" bestFit="1" customWidth="1"/>
    <col min="1775" max="1777" width="7.7109375" style="21" customWidth="1"/>
    <col min="1778" max="1778" width="8.85546875" style="21" bestFit="1" customWidth="1"/>
    <col min="1779" max="1780" width="7.7109375" style="21" customWidth="1"/>
    <col min="1781" max="1781" width="8.85546875" style="21" bestFit="1" customWidth="1"/>
    <col min="1782" max="1782" width="8.42578125" style="21" customWidth="1"/>
    <col min="1783" max="1783" width="11.7109375" style="21" bestFit="1" customWidth="1"/>
    <col min="1784" max="1784" width="7.7109375" style="21" customWidth="1"/>
    <col min="1785" max="1785" width="8.85546875" style="21" bestFit="1" customWidth="1"/>
    <col min="1786" max="2029" width="9.140625" style="21"/>
    <col min="2030" max="2030" width="20.140625" style="21" bestFit="1" customWidth="1"/>
    <col min="2031" max="2033" width="7.7109375" style="21" customWidth="1"/>
    <col min="2034" max="2034" width="8.85546875" style="21" bestFit="1" customWidth="1"/>
    <col min="2035" max="2036" width="7.7109375" style="21" customWidth="1"/>
    <col min="2037" max="2037" width="8.85546875" style="21" bestFit="1" customWidth="1"/>
    <col min="2038" max="2038" width="8.42578125" style="21" customWidth="1"/>
    <col min="2039" max="2039" width="11.7109375" style="21" bestFit="1" customWidth="1"/>
    <col min="2040" max="2040" width="7.7109375" style="21" customWidth="1"/>
    <col min="2041" max="2041" width="8.85546875" style="21" bestFit="1" customWidth="1"/>
    <col min="2042" max="2285" width="9.140625" style="21"/>
    <col min="2286" max="2286" width="20.140625" style="21" bestFit="1" customWidth="1"/>
    <col min="2287" max="2289" width="7.7109375" style="21" customWidth="1"/>
    <col min="2290" max="2290" width="8.85546875" style="21" bestFit="1" customWidth="1"/>
    <col min="2291" max="2292" width="7.7109375" style="21" customWidth="1"/>
    <col min="2293" max="2293" width="8.85546875" style="21" bestFit="1" customWidth="1"/>
    <col min="2294" max="2294" width="8.42578125" style="21" customWidth="1"/>
    <col min="2295" max="2295" width="11.7109375" style="21" bestFit="1" customWidth="1"/>
    <col min="2296" max="2296" width="7.7109375" style="21" customWidth="1"/>
    <col min="2297" max="2297" width="8.85546875" style="21" bestFit="1" customWidth="1"/>
    <col min="2298" max="2541" width="9.140625" style="21"/>
    <col min="2542" max="2542" width="20.140625" style="21" bestFit="1" customWidth="1"/>
    <col min="2543" max="2545" width="7.7109375" style="21" customWidth="1"/>
    <col min="2546" max="2546" width="8.85546875" style="21" bestFit="1" customWidth="1"/>
    <col min="2547" max="2548" width="7.7109375" style="21" customWidth="1"/>
    <col min="2549" max="2549" width="8.85546875" style="21" bestFit="1" customWidth="1"/>
    <col min="2550" max="2550" width="8.42578125" style="21" customWidth="1"/>
    <col min="2551" max="2551" width="11.7109375" style="21" bestFit="1" customWidth="1"/>
    <col min="2552" max="2552" width="7.7109375" style="21" customWidth="1"/>
    <col min="2553" max="2553" width="8.85546875" style="21" bestFit="1" customWidth="1"/>
    <col min="2554" max="2797" width="9.140625" style="21"/>
    <col min="2798" max="2798" width="20.140625" style="21" bestFit="1" customWidth="1"/>
    <col min="2799" max="2801" width="7.7109375" style="21" customWidth="1"/>
    <col min="2802" max="2802" width="8.85546875" style="21" bestFit="1" customWidth="1"/>
    <col min="2803" max="2804" width="7.7109375" style="21" customWidth="1"/>
    <col min="2805" max="2805" width="8.85546875" style="21" bestFit="1" customWidth="1"/>
    <col min="2806" max="2806" width="8.42578125" style="21" customWidth="1"/>
    <col min="2807" max="2807" width="11.7109375" style="21" bestFit="1" customWidth="1"/>
    <col min="2808" max="2808" width="7.7109375" style="21" customWidth="1"/>
    <col min="2809" max="2809" width="8.85546875" style="21" bestFit="1" customWidth="1"/>
    <col min="2810" max="3053" width="9.140625" style="21"/>
    <col min="3054" max="3054" width="20.140625" style="21" bestFit="1" customWidth="1"/>
    <col min="3055" max="3057" width="7.7109375" style="21" customWidth="1"/>
    <col min="3058" max="3058" width="8.85546875" style="21" bestFit="1" customWidth="1"/>
    <col min="3059" max="3060" width="7.7109375" style="21" customWidth="1"/>
    <col min="3061" max="3061" width="8.85546875" style="21" bestFit="1" customWidth="1"/>
    <col min="3062" max="3062" width="8.42578125" style="21" customWidth="1"/>
    <col min="3063" max="3063" width="11.7109375" style="21" bestFit="1" customWidth="1"/>
    <col min="3064" max="3064" width="7.7109375" style="21" customWidth="1"/>
    <col min="3065" max="3065" width="8.85546875" style="21" bestFit="1" customWidth="1"/>
    <col min="3066" max="3309" width="9.140625" style="21"/>
    <col min="3310" max="3310" width="20.140625" style="21" bestFit="1" customWidth="1"/>
    <col min="3311" max="3313" width="7.7109375" style="21" customWidth="1"/>
    <col min="3314" max="3314" width="8.85546875" style="21" bestFit="1" customWidth="1"/>
    <col min="3315" max="3316" width="7.7109375" style="21" customWidth="1"/>
    <col min="3317" max="3317" width="8.85546875" style="21" bestFit="1" customWidth="1"/>
    <col min="3318" max="3318" width="8.42578125" style="21" customWidth="1"/>
    <col min="3319" max="3319" width="11.7109375" style="21" bestFit="1" customWidth="1"/>
    <col min="3320" max="3320" width="7.7109375" style="21" customWidth="1"/>
    <col min="3321" max="3321" width="8.85546875" style="21" bestFit="1" customWidth="1"/>
    <col min="3322" max="3565" width="9.140625" style="21"/>
    <col min="3566" max="3566" width="20.140625" style="21" bestFit="1" customWidth="1"/>
    <col min="3567" max="3569" width="7.7109375" style="21" customWidth="1"/>
    <col min="3570" max="3570" width="8.85546875" style="21" bestFit="1" customWidth="1"/>
    <col min="3571" max="3572" width="7.7109375" style="21" customWidth="1"/>
    <col min="3573" max="3573" width="8.85546875" style="21" bestFit="1" customWidth="1"/>
    <col min="3574" max="3574" width="8.42578125" style="21" customWidth="1"/>
    <col min="3575" max="3575" width="11.7109375" style="21" bestFit="1" customWidth="1"/>
    <col min="3576" max="3576" width="7.7109375" style="21" customWidth="1"/>
    <col min="3577" max="3577" width="8.85546875" style="21" bestFit="1" customWidth="1"/>
    <col min="3578" max="3821" width="9.140625" style="21"/>
    <col min="3822" max="3822" width="20.140625" style="21" bestFit="1" customWidth="1"/>
    <col min="3823" max="3825" width="7.7109375" style="21" customWidth="1"/>
    <col min="3826" max="3826" width="8.85546875" style="21" bestFit="1" customWidth="1"/>
    <col min="3827" max="3828" width="7.7109375" style="21" customWidth="1"/>
    <col min="3829" max="3829" width="8.85546875" style="21" bestFit="1" customWidth="1"/>
    <col min="3830" max="3830" width="8.42578125" style="21" customWidth="1"/>
    <col min="3831" max="3831" width="11.7109375" style="21" bestFit="1" customWidth="1"/>
    <col min="3832" max="3832" width="7.7109375" style="21" customWidth="1"/>
    <col min="3833" max="3833" width="8.85546875" style="21" bestFit="1" customWidth="1"/>
    <col min="3834" max="4077" width="9.140625" style="21"/>
    <col min="4078" max="4078" width="20.140625" style="21" bestFit="1" customWidth="1"/>
    <col min="4079" max="4081" width="7.7109375" style="21" customWidth="1"/>
    <col min="4082" max="4082" width="8.85546875" style="21" bestFit="1" customWidth="1"/>
    <col min="4083" max="4084" width="7.7109375" style="21" customWidth="1"/>
    <col min="4085" max="4085" width="8.85546875" style="21" bestFit="1" customWidth="1"/>
    <col min="4086" max="4086" width="8.42578125" style="21" customWidth="1"/>
    <col min="4087" max="4087" width="11.7109375" style="21" bestFit="1" customWidth="1"/>
    <col min="4088" max="4088" width="7.7109375" style="21" customWidth="1"/>
    <col min="4089" max="4089" width="8.85546875" style="21" bestFit="1" customWidth="1"/>
    <col min="4090" max="4333" width="9.140625" style="21"/>
    <col min="4334" max="4334" width="20.140625" style="21" bestFit="1" customWidth="1"/>
    <col min="4335" max="4337" width="7.7109375" style="21" customWidth="1"/>
    <col min="4338" max="4338" width="8.85546875" style="21" bestFit="1" customWidth="1"/>
    <col min="4339" max="4340" width="7.7109375" style="21" customWidth="1"/>
    <col min="4341" max="4341" width="8.85546875" style="21" bestFit="1" customWidth="1"/>
    <col min="4342" max="4342" width="8.42578125" style="21" customWidth="1"/>
    <col min="4343" max="4343" width="11.7109375" style="21" bestFit="1" customWidth="1"/>
    <col min="4344" max="4344" width="7.7109375" style="21" customWidth="1"/>
    <col min="4345" max="4345" width="8.85546875" style="21" bestFit="1" customWidth="1"/>
    <col min="4346" max="4589" width="9.140625" style="21"/>
    <col min="4590" max="4590" width="20.140625" style="21" bestFit="1" customWidth="1"/>
    <col min="4591" max="4593" width="7.7109375" style="21" customWidth="1"/>
    <col min="4594" max="4594" width="8.85546875" style="21" bestFit="1" customWidth="1"/>
    <col min="4595" max="4596" width="7.7109375" style="21" customWidth="1"/>
    <col min="4597" max="4597" width="8.85546875" style="21" bestFit="1" customWidth="1"/>
    <col min="4598" max="4598" width="8.42578125" style="21" customWidth="1"/>
    <col min="4599" max="4599" width="11.7109375" style="21" bestFit="1" customWidth="1"/>
    <col min="4600" max="4600" width="7.7109375" style="21" customWidth="1"/>
    <col min="4601" max="4601" width="8.85546875" style="21" bestFit="1" customWidth="1"/>
    <col min="4602" max="4845" width="9.140625" style="21"/>
    <col min="4846" max="4846" width="20.140625" style="21" bestFit="1" customWidth="1"/>
    <col min="4847" max="4849" width="7.7109375" style="21" customWidth="1"/>
    <col min="4850" max="4850" width="8.85546875" style="21" bestFit="1" customWidth="1"/>
    <col min="4851" max="4852" width="7.7109375" style="21" customWidth="1"/>
    <col min="4853" max="4853" width="8.85546875" style="21" bestFit="1" customWidth="1"/>
    <col min="4854" max="4854" width="8.42578125" style="21" customWidth="1"/>
    <col min="4855" max="4855" width="11.7109375" style="21" bestFit="1" customWidth="1"/>
    <col min="4856" max="4856" width="7.7109375" style="21" customWidth="1"/>
    <col min="4857" max="4857" width="8.85546875" style="21" bestFit="1" customWidth="1"/>
    <col min="4858" max="5101" width="9.140625" style="21"/>
    <col min="5102" max="5102" width="20.140625" style="21" bestFit="1" customWidth="1"/>
    <col min="5103" max="5105" width="7.7109375" style="21" customWidth="1"/>
    <col min="5106" max="5106" width="8.85546875" style="21" bestFit="1" customWidth="1"/>
    <col min="5107" max="5108" width="7.7109375" style="21" customWidth="1"/>
    <col min="5109" max="5109" width="8.85546875" style="21" bestFit="1" customWidth="1"/>
    <col min="5110" max="5110" width="8.42578125" style="21" customWidth="1"/>
    <col min="5111" max="5111" width="11.7109375" style="21" bestFit="1" customWidth="1"/>
    <col min="5112" max="5112" width="7.7109375" style="21" customWidth="1"/>
    <col min="5113" max="5113" width="8.85546875" style="21" bestFit="1" customWidth="1"/>
    <col min="5114" max="5357" width="9.140625" style="21"/>
    <col min="5358" max="5358" width="20.140625" style="21" bestFit="1" customWidth="1"/>
    <col min="5359" max="5361" width="7.7109375" style="21" customWidth="1"/>
    <col min="5362" max="5362" width="8.85546875" style="21" bestFit="1" customWidth="1"/>
    <col min="5363" max="5364" width="7.7109375" style="21" customWidth="1"/>
    <col min="5365" max="5365" width="8.85546875" style="21" bestFit="1" customWidth="1"/>
    <col min="5366" max="5366" width="8.42578125" style="21" customWidth="1"/>
    <col min="5367" max="5367" width="11.7109375" style="21" bestFit="1" customWidth="1"/>
    <col min="5368" max="5368" width="7.7109375" style="21" customWidth="1"/>
    <col min="5369" max="5369" width="8.85546875" style="21" bestFit="1" customWidth="1"/>
    <col min="5370" max="5613" width="9.140625" style="21"/>
    <col min="5614" max="5614" width="20.140625" style="21" bestFit="1" customWidth="1"/>
    <col min="5615" max="5617" width="7.7109375" style="21" customWidth="1"/>
    <col min="5618" max="5618" width="8.85546875" style="21" bestFit="1" customWidth="1"/>
    <col min="5619" max="5620" width="7.7109375" style="21" customWidth="1"/>
    <col min="5621" max="5621" width="8.85546875" style="21" bestFit="1" customWidth="1"/>
    <col min="5622" max="5622" width="8.42578125" style="21" customWidth="1"/>
    <col min="5623" max="5623" width="11.7109375" style="21" bestFit="1" customWidth="1"/>
    <col min="5624" max="5624" width="7.7109375" style="21" customWidth="1"/>
    <col min="5625" max="5625" width="8.85546875" style="21" bestFit="1" customWidth="1"/>
    <col min="5626" max="5869" width="9.140625" style="21"/>
    <col min="5870" max="5870" width="20.140625" style="21" bestFit="1" customWidth="1"/>
    <col min="5871" max="5873" width="7.7109375" style="21" customWidth="1"/>
    <col min="5874" max="5874" width="8.85546875" style="21" bestFit="1" customWidth="1"/>
    <col min="5875" max="5876" width="7.7109375" style="21" customWidth="1"/>
    <col min="5877" max="5877" width="8.85546875" style="21" bestFit="1" customWidth="1"/>
    <col min="5878" max="5878" width="8.42578125" style="21" customWidth="1"/>
    <col min="5879" max="5879" width="11.7109375" style="21" bestFit="1" customWidth="1"/>
    <col min="5880" max="5880" width="7.7109375" style="21" customWidth="1"/>
    <col min="5881" max="5881" width="8.85546875" style="21" bestFit="1" customWidth="1"/>
    <col min="5882" max="6125" width="9.140625" style="21"/>
    <col min="6126" max="6126" width="20.140625" style="21" bestFit="1" customWidth="1"/>
    <col min="6127" max="6129" width="7.7109375" style="21" customWidth="1"/>
    <col min="6130" max="6130" width="8.85546875" style="21" bestFit="1" customWidth="1"/>
    <col min="6131" max="6132" width="7.7109375" style="21" customWidth="1"/>
    <col min="6133" max="6133" width="8.85546875" style="21" bestFit="1" customWidth="1"/>
    <col min="6134" max="6134" width="8.42578125" style="21" customWidth="1"/>
    <col min="6135" max="6135" width="11.7109375" style="21" bestFit="1" customWidth="1"/>
    <col min="6136" max="6136" width="7.7109375" style="21" customWidth="1"/>
    <col min="6137" max="6137" width="8.85546875" style="21" bestFit="1" customWidth="1"/>
    <col min="6138" max="6381" width="9.140625" style="21"/>
    <col min="6382" max="6382" width="20.140625" style="21" bestFit="1" customWidth="1"/>
    <col min="6383" max="6385" width="7.7109375" style="21" customWidth="1"/>
    <col min="6386" max="6386" width="8.85546875" style="21" bestFit="1" customWidth="1"/>
    <col min="6387" max="6388" width="7.7109375" style="21" customWidth="1"/>
    <col min="6389" max="6389" width="8.85546875" style="21" bestFit="1" customWidth="1"/>
    <col min="6390" max="6390" width="8.42578125" style="21" customWidth="1"/>
    <col min="6391" max="6391" width="11.7109375" style="21" bestFit="1" customWidth="1"/>
    <col min="6392" max="6392" width="7.7109375" style="21" customWidth="1"/>
    <col min="6393" max="6393" width="8.85546875" style="21" bestFit="1" customWidth="1"/>
    <col min="6394" max="6637" width="9.140625" style="21"/>
    <col min="6638" max="6638" width="20.140625" style="21" bestFit="1" customWidth="1"/>
    <col min="6639" max="6641" width="7.7109375" style="21" customWidth="1"/>
    <col min="6642" max="6642" width="8.85546875" style="21" bestFit="1" customWidth="1"/>
    <col min="6643" max="6644" width="7.7109375" style="21" customWidth="1"/>
    <col min="6645" max="6645" width="8.85546875" style="21" bestFit="1" customWidth="1"/>
    <col min="6646" max="6646" width="8.42578125" style="21" customWidth="1"/>
    <col min="6647" max="6647" width="11.7109375" style="21" bestFit="1" customWidth="1"/>
    <col min="6648" max="6648" width="7.7109375" style="21" customWidth="1"/>
    <col min="6649" max="6649" width="8.85546875" style="21" bestFit="1" customWidth="1"/>
    <col min="6650" max="6893" width="9.140625" style="21"/>
    <col min="6894" max="6894" width="20.140625" style="21" bestFit="1" customWidth="1"/>
    <col min="6895" max="6897" width="7.7109375" style="21" customWidth="1"/>
    <col min="6898" max="6898" width="8.85546875" style="21" bestFit="1" customWidth="1"/>
    <col min="6899" max="6900" width="7.7109375" style="21" customWidth="1"/>
    <col min="6901" max="6901" width="8.85546875" style="21" bestFit="1" customWidth="1"/>
    <col min="6902" max="6902" width="8.42578125" style="21" customWidth="1"/>
    <col min="6903" max="6903" width="11.7109375" style="21" bestFit="1" customWidth="1"/>
    <col min="6904" max="6904" width="7.7109375" style="21" customWidth="1"/>
    <col min="6905" max="6905" width="8.85546875" style="21" bestFit="1" customWidth="1"/>
    <col min="6906" max="7149" width="9.140625" style="21"/>
    <col min="7150" max="7150" width="20.140625" style="21" bestFit="1" customWidth="1"/>
    <col min="7151" max="7153" width="7.7109375" style="21" customWidth="1"/>
    <col min="7154" max="7154" width="8.85546875" style="21" bestFit="1" customWidth="1"/>
    <col min="7155" max="7156" width="7.7109375" style="21" customWidth="1"/>
    <col min="7157" max="7157" width="8.85546875" style="21" bestFit="1" customWidth="1"/>
    <col min="7158" max="7158" width="8.42578125" style="21" customWidth="1"/>
    <col min="7159" max="7159" width="11.7109375" style="21" bestFit="1" customWidth="1"/>
    <col min="7160" max="7160" width="7.7109375" style="21" customWidth="1"/>
    <col min="7161" max="7161" width="8.85546875" style="21" bestFit="1" customWidth="1"/>
    <col min="7162" max="7405" width="9.140625" style="21"/>
    <col min="7406" max="7406" width="20.140625" style="21" bestFit="1" customWidth="1"/>
    <col min="7407" max="7409" width="7.7109375" style="21" customWidth="1"/>
    <col min="7410" max="7410" width="8.85546875" style="21" bestFit="1" customWidth="1"/>
    <col min="7411" max="7412" width="7.7109375" style="21" customWidth="1"/>
    <col min="7413" max="7413" width="8.85546875" style="21" bestFit="1" customWidth="1"/>
    <col min="7414" max="7414" width="8.42578125" style="21" customWidth="1"/>
    <col min="7415" max="7415" width="11.7109375" style="21" bestFit="1" customWidth="1"/>
    <col min="7416" max="7416" width="7.7109375" style="21" customWidth="1"/>
    <col min="7417" max="7417" width="8.85546875" style="21" bestFit="1" customWidth="1"/>
    <col min="7418" max="7661" width="9.140625" style="21"/>
    <col min="7662" max="7662" width="20.140625" style="21" bestFit="1" customWidth="1"/>
    <col min="7663" max="7665" width="7.7109375" style="21" customWidth="1"/>
    <col min="7666" max="7666" width="8.85546875" style="21" bestFit="1" customWidth="1"/>
    <col min="7667" max="7668" width="7.7109375" style="21" customWidth="1"/>
    <col min="7669" max="7669" width="8.85546875" style="21" bestFit="1" customWidth="1"/>
    <col min="7670" max="7670" width="8.42578125" style="21" customWidth="1"/>
    <col min="7671" max="7671" width="11.7109375" style="21" bestFit="1" customWidth="1"/>
    <col min="7672" max="7672" width="7.7109375" style="21" customWidth="1"/>
    <col min="7673" max="7673" width="8.85546875" style="21" bestFit="1" customWidth="1"/>
    <col min="7674" max="7917" width="9.140625" style="21"/>
    <col min="7918" max="7918" width="20.140625" style="21" bestFit="1" customWidth="1"/>
    <col min="7919" max="7921" width="7.7109375" style="21" customWidth="1"/>
    <col min="7922" max="7922" width="8.85546875" style="21" bestFit="1" customWidth="1"/>
    <col min="7923" max="7924" width="7.7109375" style="21" customWidth="1"/>
    <col min="7925" max="7925" width="8.85546875" style="21" bestFit="1" customWidth="1"/>
    <col min="7926" max="7926" width="8.42578125" style="21" customWidth="1"/>
    <col min="7927" max="7927" width="11.7109375" style="21" bestFit="1" customWidth="1"/>
    <col min="7928" max="7928" width="7.7109375" style="21" customWidth="1"/>
    <col min="7929" max="7929" width="8.85546875" style="21" bestFit="1" customWidth="1"/>
    <col min="7930" max="8173" width="9.140625" style="21"/>
    <col min="8174" max="8174" width="20.140625" style="21" bestFit="1" customWidth="1"/>
    <col min="8175" max="8177" width="7.7109375" style="21" customWidth="1"/>
    <col min="8178" max="8178" width="8.85546875" style="21" bestFit="1" customWidth="1"/>
    <col min="8179" max="8180" width="7.7109375" style="21" customWidth="1"/>
    <col min="8181" max="8181" width="8.85546875" style="21" bestFit="1" customWidth="1"/>
    <col min="8182" max="8182" width="8.42578125" style="21" customWidth="1"/>
    <col min="8183" max="8183" width="11.7109375" style="21" bestFit="1" customWidth="1"/>
    <col min="8184" max="8184" width="7.7109375" style="21" customWidth="1"/>
    <col min="8185" max="8185" width="8.85546875" style="21" bestFit="1" customWidth="1"/>
    <col min="8186" max="8429" width="9.140625" style="21"/>
    <col min="8430" max="8430" width="20.140625" style="21" bestFit="1" customWidth="1"/>
    <col min="8431" max="8433" width="7.7109375" style="21" customWidth="1"/>
    <col min="8434" max="8434" width="8.85546875" style="21" bestFit="1" customWidth="1"/>
    <col min="8435" max="8436" width="7.7109375" style="21" customWidth="1"/>
    <col min="8437" max="8437" width="8.85546875" style="21" bestFit="1" customWidth="1"/>
    <col min="8438" max="8438" width="8.42578125" style="21" customWidth="1"/>
    <col min="8439" max="8439" width="11.7109375" style="21" bestFit="1" customWidth="1"/>
    <col min="8440" max="8440" width="7.7109375" style="21" customWidth="1"/>
    <col min="8441" max="8441" width="8.85546875" style="21" bestFit="1" customWidth="1"/>
    <col min="8442" max="8685" width="9.140625" style="21"/>
    <col min="8686" max="8686" width="20.140625" style="21" bestFit="1" customWidth="1"/>
    <col min="8687" max="8689" width="7.7109375" style="21" customWidth="1"/>
    <col min="8690" max="8690" width="8.85546875" style="21" bestFit="1" customWidth="1"/>
    <col min="8691" max="8692" width="7.7109375" style="21" customWidth="1"/>
    <col min="8693" max="8693" width="8.85546875" style="21" bestFit="1" customWidth="1"/>
    <col min="8694" max="8694" width="8.42578125" style="21" customWidth="1"/>
    <col min="8695" max="8695" width="11.7109375" style="21" bestFit="1" customWidth="1"/>
    <col min="8696" max="8696" width="7.7109375" style="21" customWidth="1"/>
    <col min="8697" max="8697" width="8.85546875" style="21" bestFit="1" customWidth="1"/>
    <col min="8698" max="8941" width="9.140625" style="21"/>
    <col min="8942" max="8942" width="20.140625" style="21" bestFit="1" customWidth="1"/>
    <col min="8943" max="8945" width="7.7109375" style="21" customWidth="1"/>
    <col min="8946" max="8946" width="8.85546875" style="21" bestFit="1" customWidth="1"/>
    <col min="8947" max="8948" width="7.7109375" style="21" customWidth="1"/>
    <col min="8949" max="8949" width="8.85546875" style="21" bestFit="1" customWidth="1"/>
    <col min="8950" max="8950" width="8.42578125" style="21" customWidth="1"/>
    <col min="8951" max="8951" width="11.7109375" style="21" bestFit="1" customWidth="1"/>
    <col min="8952" max="8952" width="7.7109375" style="21" customWidth="1"/>
    <col min="8953" max="8953" width="8.85546875" style="21" bestFit="1" customWidth="1"/>
    <col min="8954" max="9197" width="9.140625" style="21"/>
    <col min="9198" max="9198" width="20.140625" style="21" bestFit="1" customWidth="1"/>
    <col min="9199" max="9201" width="7.7109375" style="21" customWidth="1"/>
    <col min="9202" max="9202" width="8.85546875" style="21" bestFit="1" customWidth="1"/>
    <col min="9203" max="9204" width="7.7109375" style="21" customWidth="1"/>
    <col min="9205" max="9205" width="8.85546875" style="21" bestFit="1" customWidth="1"/>
    <col min="9206" max="9206" width="8.42578125" style="21" customWidth="1"/>
    <col min="9207" max="9207" width="11.7109375" style="21" bestFit="1" customWidth="1"/>
    <col min="9208" max="9208" width="7.7109375" style="21" customWidth="1"/>
    <col min="9209" max="9209" width="8.85546875" style="21" bestFit="1" customWidth="1"/>
    <col min="9210" max="9453" width="9.140625" style="21"/>
    <col min="9454" max="9454" width="20.140625" style="21" bestFit="1" customWidth="1"/>
    <col min="9455" max="9457" width="7.7109375" style="21" customWidth="1"/>
    <col min="9458" max="9458" width="8.85546875" style="21" bestFit="1" customWidth="1"/>
    <col min="9459" max="9460" width="7.7109375" style="21" customWidth="1"/>
    <col min="9461" max="9461" width="8.85546875" style="21" bestFit="1" customWidth="1"/>
    <col min="9462" max="9462" width="8.42578125" style="21" customWidth="1"/>
    <col min="9463" max="9463" width="11.7109375" style="21" bestFit="1" customWidth="1"/>
    <col min="9464" max="9464" width="7.7109375" style="21" customWidth="1"/>
    <col min="9465" max="9465" width="8.85546875" style="21" bestFit="1" customWidth="1"/>
    <col min="9466" max="9709" width="9.140625" style="21"/>
    <col min="9710" max="9710" width="20.140625" style="21" bestFit="1" customWidth="1"/>
    <col min="9711" max="9713" width="7.7109375" style="21" customWidth="1"/>
    <col min="9714" max="9714" width="8.85546875" style="21" bestFit="1" customWidth="1"/>
    <col min="9715" max="9716" width="7.7109375" style="21" customWidth="1"/>
    <col min="9717" max="9717" width="8.85546875" style="21" bestFit="1" customWidth="1"/>
    <col min="9718" max="9718" width="8.42578125" style="21" customWidth="1"/>
    <col min="9719" max="9719" width="11.7109375" style="21" bestFit="1" customWidth="1"/>
    <col min="9720" max="9720" width="7.7109375" style="21" customWidth="1"/>
    <col min="9721" max="9721" width="8.85546875" style="21" bestFit="1" customWidth="1"/>
    <col min="9722" max="9965" width="9.140625" style="21"/>
    <col min="9966" max="9966" width="20.140625" style="21" bestFit="1" customWidth="1"/>
    <col min="9967" max="9969" width="7.7109375" style="21" customWidth="1"/>
    <col min="9970" max="9970" width="8.85546875" style="21" bestFit="1" customWidth="1"/>
    <col min="9971" max="9972" width="7.7109375" style="21" customWidth="1"/>
    <col min="9973" max="9973" width="8.85546875" style="21" bestFit="1" customWidth="1"/>
    <col min="9974" max="9974" width="8.42578125" style="21" customWidth="1"/>
    <col min="9975" max="9975" width="11.7109375" style="21" bestFit="1" customWidth="1"/>
    <col min="9976" max="9976" width="7.7109375" style="21" customWidth="1"/>
    <col min="9977" max="9977" width="8.85546875" style="21" bestFit="1" customWidth="1"/>
    <col min="9978" max="10221" width="9.140625" style="21"/>
    <col min="10222" max="10222" width="20.140625" style="21" bestFit="1" customWidth="1"/>
    <col min="10223" max="10225" width="7.7109375" style="21" customWidth="1"/>
    <col min="10226" max="10226" width="8.85546875" style="21" bestFit="1" customWidth="1"/>
    <col min="10227" max="10228" width="7.7109375" style="21" customWidth="1"/>
    <col min="10229" max="10229" width="8.85546875" style="21" bestFit="1" customWidth="1"/>
    <col min="10230" max="10230" width="8.42578125" style="21" customWidth="1"/>
    <col min="10231" max="10231" width="11.7109375" style="21" bestFit="1" customWidth="1"/>
    <col min="10232" max="10232" width="7.7109375" style="21" customWidth="1"/>
    <col min="10233" max="10233" width="8.85546875" style="21" bestFit="1" customWidth="1"/>
    <col min="10234" max="10477" width="9.140625" style="21"/>
    <col min="10478" max="10478" width="20.140625" style="21" bestFit="1" customWidth="1"/>
    <col min="10479" max="10481" width="7.7109375" style="21" customWidth="1"/>
    <col min="10482" max="10482" width="8.85546875" style="21" bestFit="1" customWidth="1"/>
    <col min="10483" max="10484" width="7.7109375" style="21" customWidth="1"/>
    <col min="10485" max="10485" width="8.85546875" style="21" bestFit="1" customWidth="1"/>
    <col min="10486" max="10486" width="8.42578125" style="21" customWidth="1"/>
    <col min="10487" max="10487" width="11.7109375" style="21" bestFit="1" customWidth="1"/>
    <col min="10488" max="10488" width="7.7109375" style="21" customWidth="1"/>
    <col min="10489" max="10489" width="8.85546875" style="21" bestFit="1" customWidth="1"/>
    <col min="10490" max="10733" width="9.140625" style="21"/>
    <col min="10734" max="10734" width="20.140625" style="21" bestFit="1" customWidth="1"/>
    <col min="10735" max="10737" width="7.7109375" style="21" customWidth="1"/>
    <col min="10738" max="10738" width="8.85546875" style="21" bestFit="1" customWidth="1"/>
    <col min="10739" max="10740" width="7.7109375" style="21" customWidth="1"/>
    <col min="10741" max="10741" width="8.85546875" style="21" bestFit="1" customWidth="1"/>
    <col min="10742" max="10742" width="8.42578125" style="21" customWidth="1"/>
    <col min="10743" max="10743" width="11.7109375" style="21" bestFit="1" customWidth="1"/>
    <col min="10744" max="10744" width="7.7109375" style="21" customWidth="1"/>
    <col min="10745" max="10745" width="8.85546875" style="21" bestFit="1" customWidth="1"/>
    <col min="10746" max="10989" width="9.140625" style="21"/>
    <col min="10990" max="10990" width="20.140625" style="21" bestFit="1" customWidth="1"/>
    <col min="10991" max="10993" width="7.7109375" style="21" customWidth="1"/>
    <col min="10994" max="10994" width="8.85546875" style="21" bestFit="1" customWidth="1"/>
    <col min="10995" max="10996" width="7.7109375" style="21" customWidth="1"/>
    <col min="10997" max="10997" width="8.85546875" style="21" bestFit="1" customWidth="1"/>
    <col min="10998" max="10998" width="8.42578125" style="21" customWidth="1"/>
    <col min="10999" max="10999" width="11.7109375" style="21" bestFit="1" customWidth="1"/>
    <col min="11000" max="11000" width="7.7109375" style="21" customWidth="1"/>
    <col min="11001" max="11001" width="8.85546875" style="21" bestFit="1" customWidth="1"/>
    <col min="11002" max="11245" width="9.140625" style="21"/>
    <col min="11246" max="11246" width="20.140625" style="21" bestFit="1" customWidth="1"/>
    <col min="11247" max="11249" width="7.7109375" style="21" customWidth="1"/>
    <col min="11250" max="11250" width="8.85546875" style="21" bestFit="1" customWidth="1"/>
    <col min="11251" max="11252" width="7.7109375" style="21" customWidth="1"/>
    <col min="11253" max="11253" width="8.85546875" style="21" bestFit="1" customWidth="1"/>
    <col min="11254" max="11254" width="8.42578125" style="21" customWidth="1"/>
    <col min="11255" max="11255" width="11.7109375" style="21" bestFit="1" customWidth="1"/>
    <col min="11256" max="11256" width="7.7109375" style="21" customWidth="1"/>
    <col min="11257" max="11257" width="8.85546875" style="21" bestFit="1" customWidth="1"/>
    <col min="11258" max="11501" width="9.140625" style="21"/>
    <col min="11502" max="11502" width="20.140625" style="21" bestFit="1" customWidth="1"/>
    <col min="11503" max="11505" width="7.7109375" style="21" customWidth="1"/>
    <col min="11506" max="11506" width="8.85546875" style="21" bestFit="1" customWidth="1"/>
    <col min="11507" max="11508" width="7.7109375" style="21" customWidth="1"/>
    <col min="11509" max="11509" width="8.85546875" style="21" bestFit="1" customWidth="1"/>
    <col min="11510" max="11510" width="8.42578125" style="21" customWidth="1"/>
    <col min="11511" max="11511" width="11.7109375" style="21" bestFit="1" customWidth="1"/>
    <col min="11512" max="11512" width="7.7109375" style="21" customWidth="1"/>
    <col min="11513" max="11513" width="8.85546875" style="21" bestFit="1" customWidth="1"/>
    <col min="11514" max="11757" width="9.140625" style="21"/>
    <col min="11758" max="11758" width="20.140625" style="21" bestFit="1" customWidth="1"/>
    <col min="11759" max="11761" width="7.7109375" style="21" customWidth="1"/>
    <col min="11762" max="11762" width="8.85546875" style="21" bestFit="1" customWidth="1"/>
    <col min="11763" max="11764" width="7.7109375" style="21" customWidth="1"/>
    <col min="11765" max="11765" width="8.85546875" style="21" bestFit="1" customWidth="1"/>
    <col min="11766" max="11766" width="8.42578125" style="21" customWidth="1"/>
    <col min="11767" max="11767" width="11.7109375" style="21" bestFit="1" customWidth="1"/>
    <col min="11768" max="11768" width="7.7109375" style="21" customWidth="1"/>
    <col min="11769" max="11769" width="8.85546875" style="21" bestFit="1" customWidth="1"/>
    <col min="11770" max="12013" width="9.140625" style="21"/>
    <col min="12014" max="12014" width="20.140625" style="21" bestFit="1" customWidth="1"/>
    <col min="12015" max="12017" width="7.7109375" style="21" customWidth="1"/>
    <col min="12018" max="12018" width="8.85546875" style="21" bestFit="1" customWidth="1"/>
    <col min="12019" max="12020" width="7.7109375" style="21" customWidth="1"/>
    <col min="12021" max="12021" width="8.85546875" style="21" bestFit="1" customWidth="1"/>
    <col min="12022" max="12022" width="8.42578125" style="21" customWidth="1"/>
    <col min="12023" max="12023" width="11.7109375" style="21" bestFit="1" customWidth="1"/>
    <col min="12024" max="12024" width="7.7109375" style="21" customWidth="1"/>
    <col min="12025" max="12025" width="8.85546875" style="21" bestFit="1" customWidth="1"/>
    <col min="12026" max="12269" width="9.140625" style="21"/>
    <col min="12270" max="12270" width="20.140625" style="21" bestFit="1" customWidth="1"/>
    <col min="12271" max="12273" width="7.7109375" style="21" customWidth="1"/>
    <col min="12274" max="12274" width="8.85546875" style="21" bestFit="1" customWidth="1"/>
    <col min="12275" max="12276" width="7.7109375" style="21" customWidth="1"/>
    <col min="12277" max="12277" width="8.85546875" style="21" bestFit="1" customWidth="1"/>
    <col min="12278" max="12278" width="8.42578125" style="21" customWidth="1"/>
    <col min="12279" max="12279" width="11.7109375" style="21" bestFit="1" customWidth="1"/>
    <col min="12280" max="12280" width="7.7109375" style="21" customWidth="1"/>
    <col min="12281" max="12281" width="8.85546875" style="21" bestFit="1" customWidth="1"/>
    <col min="12282" max="12525" width="9.140625" style="21"/>
    <col min="12526" max="12526" width="20.140625" style="21" bestFit="1" customWidth="1"/>
    <col min="12527" max="12529" width="7.7109375" style="21" customWidth="1"/>
    <col min="12530" max="12530" width="8.85546875" style="21" bestFit="1" customWidth="1"/>
    <col min="12531" max="12532" width="7.7109375" style="21" customWidth="1"/>
    <col min="12533" max="12533" width="8.85546875" style="21" bestFit="1" customWidth="1"/>
    <col min="12534" max="12534" width="8.42578125" style="21" customWidth="1"/>
    <col min="12535" max="12535" width="11.7109375" style="21" bestFit="1" customWidth="1"/>
    <col min="12536" max="12536" width="7.7109375" style="21" customWidth="1"/>
    <col min="12537" max="12537" width="8.85546875" style="21" bestFit="1" customWidth="1"/>
    <col min="12538" max="12781" width="9.140625" style="21"/>
    <col min="12782" max="12782" width="20.140625" style="21" bestFit="1" customWidth="1"/>
    <col min="12783" max="12785" width="7.7109375" style="21" customWidth="1"/>
    <col min="12786" max="12786" width="8.85546875" style="21" bestFit="1" customWidth="1"/>
    <col min="12787" max="12788" width="7.7109375" style="21" customWidth="1"/>
    <col min="12789" max="12789" width="8.85546875" style="21" bestFit="1" customWidth="1"/>
    <col min="12790" max="12790" width="8.42578125" style="21" customWidth="1"/>
    <col min="12791" max="12791" width="11.7109375" style="21" bestFit="1" customWidth="1"/>
    <col min="12792" max="12792" width="7.7109375" style="21" customWidth="1"/>
    <col min="12793" max="12793" width="8.85546875" style="21" bestFit="1" customWidth="1"/>
    <col min="12794" max="13037" width="9.140625" style="21"/>
    <col min="13038" max="13038" width="20.140625" style="21" bestFit="1" customWidth="1"/>
    <col min="13039" max="13041" width="7.7109375" style="21" customWidth="1"/>
    <col min="13042" max="13042" width="8.85546875" style="21" bestFit="1" customWidth="1"/>
    <col min="13043" max="13044" width="7.7109375" style="21" customWidth="1"/>
    <col min="13045" max="13045" width="8.85546875" style="21" bestFit="1" customWidth="1"/>
    <col min="13046" max="13046" width="8.42578125" style="21" customWidth="1"/>
    <col min="13047" max="13047" width="11.7109375" style="21" bestFit="1" customWidth="1"/>
    <col min="13048" max="13048" width="7.7109375" style="21" customWidth="1"/>
    <col min="13049" max="13049" width="8.85546875" style="21" bestFit="1" customWidth="1"/>
    <col min="13050" max="13293" width="9.140625" style="21"/>
    <col min="13294" max="13294" width="20.140625" style="21" bestFit="1" customWidth="1"/>
    <col min="13295" max="13297" width="7.7109375" style="21" customWidth="1"/>
    <col min="13298" max="13298" width="8.85546875" style="21" bestFit="1" customWidth="1"/>
    <col min="13299" max="13300" width="7.7109375" style="21" customWidth="1"/>
    <col min="13301" max="13301" width="8.85546875" style="21" bestFit="1" customWidth="1"/>
    <col min="13302" max="13302" width="8.42578125" style="21" customWidth="1"/>
    <col min="13303" max="13303" width="11.7109375" style="21" bestFit="1" customWidth="1"/>
    <col min="13304" max="13304" width="7.7109375" style="21" customWidth="1"/>
    <col min="13305" max="13305" width="8.85546875" style="21" bestFit="1" customWidth="1"/>
    <col min="13306" max="13549" width="9.140625" style="21"/>
    <col min="13550" max="13550" width="20.140625" style="21" bestFit="1" customWidth="1"/>
    <col min="13551" max="13553" width="7.7109375" style="21" customWidth="1"/>
    <col min="13554" max="13554" width="8.85546875" style="21" bestFit="1" customWidth="1"/>
    <col min="13555" max="13556" width="7.7109375" style="21" customWidth="1"/>
    <col min="13557" max="13557" width="8.85546875" style="21" bestFit="1" customWidth="1"/>
    <col min="13558" max="13558" width="8.42578125" style="21" customWidth="1"/>
    <col min="13559" max="13559" width="11.7109375" style="21" bestFit="1" customWidth="1"/>
    <col min="13560" max="13560" width="7.7109375" style="21" customWidth="1"/>
    <col min="13561" max="13561" width="8.85546875" style="21" bestFit="1" customWidth="1"/>
    <col min="13562" max="13805" width="9.140625" style="21"/>
    <col min="13806" max="13806" width="20.140625" style="21" bestFit="1" customWidth="1"/>
    <col min="13807" max="13809" width="7.7109375" style="21" customWidth="1"/>
    <col min="13810" max="13810" width="8.85546875" style="21" bestFit="1" customWidth="1"/>
    <col min="13811" max="13812" width="7.7109375" style="21" customWidth="1"/>
    <col min="13813" max="13813" width="8.85546875" style="21" bestFit="1" customWidth="1"/>
    <col min="13814" max="13814" width="8.42578125" style="21" customWidth="1"/>
    <col min="13815" max="13815" width="11.7109375" style="21" bestFit="1" customWidth="1"/>
    <col min="13816" max="13816" width="7.7109375" style="21" customWidth="1"/>
    <col min="13817" max="13817" width="8.85546875" style="21" bestFit="1" customWidth="1"/>
    <col min="13818" max="14061" width="9.140625" style="21"/>
    <col min="14062" max="14062" width="20.140625" style="21" bestFit="1" customWidth="1"/>
    <col min="14063" max="14065" width="7.7109375" style="21" customWidth="1"/>
    <col min="14066" max="14066" width="8.85546875" style="21" bestFit="1" customWidth="1"/>
    <col min="14067" max="14068" width="7.7109375" style="21" customWidth="1"/>
    <col min="14069" max="14069" width="8.85546875" style="21" bestFit="1" customWidth="1"/>
    <col min="14070" max="14070" width="8.42578125" style="21" customWidth="1"/>
    <col min="14071" max="14071" width="11.7109375" style="21" bestFit="1" customWidth="1"/>
    <col min="14072" max="14072" width="7.7109375" style="21" customWidth="1"/>
    <col min="14073" max="14073" width="8.85546875" style="21" bestFit="1" customWidth="1"/>
    <col min="14074" max="14317" width="9.140625" style="21"/>
    <col min="14318" max="14318" width="20.140625" style="21" bestFit="1" customWidth="1"/>
    <col min="14319" max="14321" width="7.7109375" style="21" customWidth="1"/>
    <col min="14322" max="14322" width="8.85546875" style="21" bestFit="1" customWidth="1"/>
    <col min="14323" max="14324" width="7.7109375" style="21" customWidth="1"/>
    <col min="14325" max="14325" width="8.85546875" style="21" bestFit="1" customWidth="1"/>
    <col min="14326" max="14326" width="8.42578125" style="21" customWidth="1"/>
    <col min="14327" max="14327" width="11.7109375" style="21" bestFit="1" customWidth="1"/>
    <col min="14328" max="14328" width="7.7109375" style="21" customWidth="1"/>
    <col min="14329" max="14329" width="8.85546875" style="21" bestFit="1" customWidth="1"/>
    <col min="14330" max="14573" width="9.140625" style="21"/>
    <col min="14574" max="14574" width="20.140625" style="21" bestFit="1" customWidth="1"/>
    <col min="14575" max="14577" width="7.7109375" style="21" customWidth="1"/>
    <col min="14578" max="14578" width="8.85546875" style="21" bestFit="1" customWidth="1"/>
    <col min="14579" max="14580" width="7.7109375" style="21" customWidth="1"/>
    <col min="14581" max="14581" width="8.85546875" style="21" bestFit="1" customWidth="1"/>
    <col min="14582" max="14582" width="8.42578125" style="21" customWidth="1"/>
    <col min="14583" max="14583" width="11.7109375" style="21" bestFit="1" customWidth="1"/>
    <col min="14584" max="14584" width="7.7109375" style="21" customWidth="1"/>
    <col min="14585" max="14585" width="8.85546875" style="21" bestFit="1" customWidth="1"/>
    <col min="14586" max="14829" width="9.140625" style="21"/>
    <col min="14830" max="14830" width="20.140625" style="21" bestFit="1" customWidth="1"/>
    <col min="14831" max="14833" width="7.7109375" style="21" customWidth="1"/>
    <col min="14834" max="14834" width="8.85546875" style="21" bestFit="1" customWidth="1"/>
    <col min="14835" max="14836" width="7.7109375" style="21" customWidth="1"/>
    <col min="14837" max="14837" width="8.85546875" style="21" bestFit="1" customWidth="1"/>
    <col min="14838" max="14838" width="8.42578125" style="21" customWidth="1"/>
    <col min="14839" max="14839" width="11.7109375" style="21" bestFit="1" customWidth="1"/>
    <col min="14840" max="14840" width="7.7109375" style="21" customWidth="1"/>
    <col min="14841" max="14841" width="8.85546875" style="21" bestFit="1" customWidth="1"/>
    <col min="14842" max="15085" width="9.140625" style="21"/>
    <col min="15086" max="15086" width="20.140625" style="21" bestFit="1" customWidth="1"/>
    <col min="15087" max="15089" width="7.7109375" style="21" customWidth="1"/>
    <col min="15090" max="15090" width="8.85546875" style="21" bestFit="1" customWidth="1"/>
    <col min="15091" max="15092" width="7.7109375" style="21" customWidth="1"/>
    <col min="15093" max="15093" width="8.85546875" style="21" bestFit="1" customWidth="1"/>
    <col min="15094" max="15094" width="8.42578125" style="21" customWidth="1"/>
    <col min="15095" max="15095" width="11.7109375" style="21" bestFit="1" customWidth="1"/>
    <col min="15096" max="15096" width="7.7109375" style="21" customWidth="1"/>
    <col min="15097" max="15097" width="8.85546875" style="21" bestFit="1" customWidth="1"/>
    <col min="15098" max="15341" width="9.140625" style="21"/>
    <col min="15342" max="15342" width="20.140625" style="21" bestFit="1" customWidth="1"/>
    <col min="15343" max="15345" width="7.7109375" style="21" customWidth="1"/>
    <col min="15346" max="15346" width="8.85546875" style="21" bestFit="1" customWidth="1"/>
    <col min="15347" max="15348" width="7.7109375" style="21" customWidth="1"/>
    <col min="15349" max="15349" width="8.85546875" style="21" bestFit="1" customWidth="1"/>
    <col min="15350" max="15350" width="8.42578125" style="21" customWidth="1"/>
    <col min="15351" max="15351" width="11.7109375" style="21" bestFit="1" customWidth="1"/>
    <col min="15352" max="15352" width="7.7109375" style="21" customWidth="1"/>
    <col min="15353" max="15353" width="8.85546875" style="21" bestFit="1" customWidth="1"/>
    <col min="15354" max="15597" width="9.140625" style="21"/>
    <col min="15598" max="15598" width="20.140625" style="21" bestFit="1" customWidth="1"/>
    <col min="15599" max="15601" width="7.7109375" style="21" customWidth="1"/>
    <col min="15602" max="15602" width="8.85546875" style="21" bestFit="1" customWidth="1"/>
    <col min="15603" max="15604" width="7.7109375" style="21" customWidth="1"/>
    <col min="15605" max="15605" width="8.85546875" style="21" bestFit="1" customWidth="1"/>
    <col min="15606" max="15606" width="8.42578125" style="21" customWidth="1"/>
    <col min="15607" max="15607" width="11.7109375" style="21" bestFit="1" customWidth="1"/>
    <col min="15608" max="15608" width="7.7109375" style="21" customWidth="1"/>
    <col min="15609" max="15609" width="8.85546875" style="21" bestFit="1" customWidth="1"/>
    <col min="15610" max="15853" width="9.140625" style="21"/>
    <col min="15854" max="15854" width="20.140625" style="21" bestFit="1" customWidth="1"/>
    <col min="15855" max="15857" width="7.7109375" style="21" customWidth="1"/>
    <col min="15858" max="15858" width="8.85546875" style="21" bestFit="1" customWidth="1"/>
    <col min="15859" max="15860" width="7.7109375" style="21" customWidth="1"/>
    <col min="15861" max="15861" width="8.85546875" style="21" bestFit="1" customWidth="1"/>
    <col min="15862" max="15862" width="8.42578125" style="21" customWidth="1"/>
    <col min="15863" max="15863" width="11.7109375" style="21" bestFit="1" customWidth="1"/>
    <col min="15864" max="15864" width="7.7109375" style="21" customWidth="1"/>
    <col min="15865" max="15865" width="8.85546875" style="21" bestFit="1" customWidth="1"/>
    <col min="15866" max="16109" width="9.140625" style="21"/>
    <col min="16110" max="16110" width="20.140625" style="21" bestFit="1" customWidth="1"/>
    <col min="16111" max="16113" width="7.7109375" style="21" customWidth="1"/>
    <col min="16114" max="16114" width="8.85546875" style="21" bestFit="1" customWidth="1"/>
    <col min="16115" max="16116" width="7.7109375" style="21" customWidth="1"/>
    <col min="16117" max="16117" width="8.85546875" style="21" bestFit="1" customWidth="1"/>
    <col min="16118" max="16118" width="8.42578125" style="21" customWidth="1"/>
    <col min="16119" max="16119" width="11.7109375" style="21" bestFit="1" customWidth="1"/>
    <col min="16120" max="16120" width="7.7109375" style="21" customWidth="1"/>
    <col min="16121" max="16121" width="8.85546875" style="21" bestFit="1" customWidth="1"/>
    <col min="16122" max="16384" width="9.140625" style="21"/>
  </cols>
  <sheetData>
    <row r="1" spans="1:22" ht="23.25" customHeight="1" thickBot="1" x14ac:dyDescent="0.4">
      <c r="A1" s="20" t="s">
        <v>391</v>
      </c>
      <c r="B1" s="20"/>
      <c r="C1" s="20"/>
      <c r="D1" s="20"/>
      <c r="E1" s="20"/>
      <c r="F1" s="20"/>
      <c r="P1" s="42"/>
      <c r="Q1" s="43">
        <v>1</v>
      </c>
      <c r="R1" s="44">
        <v>2</v>
      </c>
      <c r="S1" s="44">
        <v>3</v>
      </c>
      <c r="T1" s="44">
        <v>4</v>
      </c>
      <c r="U1" s="45">
        <v>5</v>
      </c>
      <c r="V1" s="42" t="s">
        <v>262</v>
      </c>
    </row>
    <row r="2" spans="1:22" ht="25.5" customHeight="1" x14ac:dyDescent="0.35">
      <c r="A2" s="20" t="s">
        <v>271</v>
      </c>
      <c r="B2" s="20"/>
      <c r="C2" s="20"/>
      <c r="E2" s="20" t="s">
        <v>263</v>
      </c>
      <c r="F2" s="20"/>
      <c r="P2" s="53" t="s">
        <v>16</v>
      </c>
      <c r="Q2" s="50">
        <v>80</v>
      </c>
      <c r="R2" s="51">
        <v>85</v>
      </c>
      <c r="S2" s="51">
        <v>90</v>
      </c>
      <c r="T2" s="51">
        <v>95</v>
      </c>
      <c r="U2" s="52">
        <v>100</v>
      </c>
      <c r="V2" s="49">
        <f>1/(U2-T2)</f>
        <v>0.2</v>
      </c>
    </row>
    <row r="3" spans="1:22" x14ac:dyDescent="0.35">
      <c r="A3" s="20" t="s">
        <v>264</v>
      </c>
      <c r="B3" s="20"/>
      <c r="C3" s="20"/>
      <c r="D3" s="20"/>
      <c r="E3" s="20"/>
      <c r="F3" s="20"/>
      <c r="P3" s="59" t="s">
        <v>17</v>
      </c>
      <c r="Q3" s="40">
        <v>60</v>
      </c>
      <c r="R3" s="36">
        <v>65</v>
      </c>
      <c r="S3" s="36">
        <v>70</v>
      </c>
      <c r="T3" s="36">
        <v>75</v>
      </c>
      <c r="U3" s="41">
        <v>80</v>
      </c>
      <c r="V3" s="48">
        <f t="shared" ref="V3:V5" si="0">1/(U3-T3)</f>
        <v>0.2</v>
      </c>
    </row>
    <row r="4" spans="1:22" ht="21.75" thickBot="1" x14ac:dyDescent="0.4">
      <c r="P4" s="54" t="s">
        <v>18</v>
      </c>
      <c r="Q4" s="55">
        <v>15</v>
      </c>
      <c r="R4" s="56">
        <v>20</v>
      </c>
      <c r="S4" s="56">
        <v>25</v>
      </c>
      <c r="T4" s="56">
        <v>30</v>
      </c>
      <c r="U4" s="57">
        <v>35</v>
      </c>
      <c r="V4" s="46">
        <f t="shared" si="0"/>
        <v>0.2</v>
      </c>
    </row>
    <row r="5" spans="1:22" ht="20.100000000000001" customHeight="1" thickBot="1" x14ac:dyDescent="0.3">
      <c r="A5" s="192" t="s">
        <v>0</v>
      </c>
      <c r="B5" s="193" t="s">
        <v>258</v>
      </c>
      <c r="C5" s="192" t="s">
        <v>268</v>
      </c>
      <c r="D5" s="194"/>
      <c r="E5" s="194"/>
      <c r="F5" s="195"/>
      <c r="G5" s="192" t="s">
        <v>269</v>
      </c>
      <c r="H5" s="194"/>
      <c r="I5" s="195"/>
      <c r="J5" s="192" t="s">
        <v>270</v>
      </c>
      <c r="K5" s="194"/>
      <c r="L5" s="194"/>
      <c r="M5" s="195"/>
      <c r="N5" s="190" t="s">
        <v>390</v>
      </c>
      <c r="P5" s="59" t="s">
        <v>19</v>
      </c>
      <c r="Q5" s="40">
        <v>80</v>
      </c>
      <c r="R5" s="36">
        <v>85</v>
      </c>
      <c r="S5" s="36">
        <v>90</v>
      </c>
      <c r="T5" s="36">
        <v>95</v>
      </c>
      <c r="U5" s="41">
        <v>100</v>
      </c>
      <c r="V5" s="48">
        <f t="shared" si="0"/>
        <v>0.2</v>
      </c>
    </row>
    <row r="6" spans="1:22" ht="21.75" thickBot="1" x14ac:dyDescent="0.3">
      <c r="A6" s="192"/>
      <c r="B6" s="193"/>
      <c r="C6" s="114" t="s">
        <v>259</v>
      </c>
      <c r="D6" s="115" t="s">
        <v>260</v>
      </c>
      <c r="E6" s="115" t="s">
        <v>256</v>
      </c>
      <c r="F6" s="116" t="s">
        <v>257</v>
      </c>
      <c r="G6" s="114" t="s">
        <v>261</v>
      </c>
      <c r="H6" s="115" t="s">
        <v>256</v>
      </c>
      <c r="I6" s="116" t="s">
        <v>257</v>
      </c>
      <c r="J6" s="114" t="s">
        <v>261</v>
      </c>
      <c r="K6" s="115" t="s">
        <v>265</v>
      </c>
      <c r="L6" s="115" t="s">
        <v>256</v>
      </c>
      <c r="M6" s="116" t="s">
        <v>257</v>
      </c>
      <c r="N6" s="191"/>
      <c r="P6" s="58" t="s">
        <v>20</v>
      </c>
      <c r="Q6" s="39">
        <v>60</v>
      </c>
      <c r="R6" s="37">
        <v>65</v>
      </c>
      <c r="S6" s="37">
        <v>70</v>
      </c>
      <c r="T6" s="37">
        <v>75</v>
      </c>
      <c r="U6" s="38">
        <v>80</v>
      </c>
      <c r="V6" s="47">
        <f>1/(U6-T6)</f>
        <v>0.2</v>
      </c>
    </row>
    <row r="7" spans="1:22" ht="21.75" thickBot="1" x14ac:dyDescent="0.4">
      <c r="A7" s="93" t="s">
        <v>58</v>
      </c>
      <c r="B7" s="94" t="s">
        <v>284</v>
      </c>
      <c r="C7" s="146">
        <v>0</v>
      </c>
      <c r="D7" s="147">
        <v>0</v>
      </c>
      <c r="E7" s="148">
        <f>IF(C7=0,0,IF(D7="N/A",0,IF(D7=0,0,(D7/C7)*100)))</f>
        <v>0</v>
      </c>
      <c r="F7" s="149">
        <f t="shared" ref="F7" si="1">IF(C7=0,0,IF(E7=0,1,IF(E7&gt;=$U$2,5,IF(E7&gt;=$T$2,4+((E7-$T$2)*$V$2),IF(E7&gt;=$S$2,3+((E7-$S$2)*$V$2),IF(E7&gt;=$R$2,2+((E7-$R$2)*$V$2),IF(E7&gt;=$Q$2,1+((E7-$Q$2)*$V$2),1)))))))</f>
        <v>0</v>
      </c>
      <c r="G7" s="154">
        <v>0</v>
      </c>
      <c r="H7" s="173">
        <f>IF(D7=0,0,IF(G7="N/A",0,IF(G7=0,0,(G7/D7)*100)))</f>
        <v>0</v>
      </c>
      <c r="I7" s="152">
        <f t="shared" ref="I7" si="2">IF(C7=0,0,IF(G7=0,1,IF(G7="N/A",1,IF(H7=0,1,IF(H7&gt;=$U$3,5,IF(H7&gt;=$T$3,4+((H7-$T$3)*$V$3),IF(H7&gt;=$S$3,3+((H7-$S$3)*$V$3),IF(H7&gt;=$R$3,2+((H7-$R$3)*$V$3),IF(H7&gt;=$Q$3,1+((H7-$Q$3)*$V$3),1)))))))))</f>
        <v>0</v>
      </c>
      <c r="J7" s="162">
        <v>0</v>
      </c>
      <c r="K7" s="163">
        <v>0</v>
      </c>
      <c r="L7" s="173">
        <f>IF(G7=0,0,IF(K7="N/A",0,IF(K7=0,0,(K7/J7)*100)))</f>
        <v>0</v>
      </c>
      <c r="M7" s="152">
        <f>IF(C7=0,0,IF(L7=0,1,IF(L7="N/A",1,IF(L7=0,1,IF(L7&gt;=$U$4,5,IF(L7&gt;=$T$4,4+((L7-$T$4)*$V$4),IF(L7&gt;=$S$4,3+((L7-$S$4)*$V$4),IF(L7&gt;=$R$4,2+((L7-$R$4)*$V$4),IF(L7&gt;=$Q$4,1+((L7-$Q$4)*$V$4),1)))))))))</f>
        <v>0</v>
      </c>
      <c r="N7" s="102"/>
    </row>
    <row r="8" spans="1:22" ht="21.75" thickBot="1" x14ac:dyDescent="0.4">
      <c r="A8" s="95" t="s">
        <v>285</v>
      </c>
      <c r="B8" s="96" t="s">
        <v>84</v>
      </c>
      <c r="C8" s="125">
        <v>0</v>
      </c>
      <c r="D8" s="126">
        <v>0</v>
      </c>
      <c r="E8" s="127">
        <f t="shared" ref="E8:E71" si="3">IF(C8=0,0,IF(D8="N/A",0,IF(D8=0,0,(D8/C8)*100)))</f>
        <v>0</v>
      </c>
      <c r="F8" s="128">
        <f t="shared" ref="F8:F71" si="4">IF(C8=0,0,IF(E8=0,1,IF(E8&gt;=$U$2,5,IF(E8&gt;=$T$2,4+((E8-$T$2)*$V$2),IF(E8&gt;=$S$2,3+((E8-$S$2)*$V$2),IF(E8&gt;=$R$2,2+((E8-$R$2)*$V$2),IF(E8&gt;=$Q$2,1+((E8-$Q$2)*$V$2),1)))))))</f>
        <v>0</v>
      </c>
      <c r="G8" s="153">
        <v>0</v>
      </c>
      <c r="H8" s="172">
        <f t="shared" ref="H8:H71" si="5">IF(D8=0,0,IF(G8="N/A",0,IF(G8=0,0,(G8/D8)*100)))</f>
        <v>0</v>
      </c>
      <c r="I8" s="131">
        <f t="shared" ref="I8:I71" si="6">IF(C8=0,0,IF(G8=0,1,IF(G8="N/A",1,IF(H8=0,1,IF(H8&gt;=$U$3,5,IF(H8&gt;=$T$3,4+((H8-$T$3)*$V$3),IF(H8&gt;=$S$3,3+((H8-$S$3)*$V$3),IF(H8&gt;=$R$3,2+((H8-$R$3)*$V$3),IF(H8&gt;=$Q$3,1+((H8-$Q$3)*$V$3),1)))))))))</f>
        <v>0</v>
      </c>
      <c r="J8" s="160">
        <v>0</v>
      </c>
      <c r="K8" s="161">
        <v>0</v>
      </c>
      <c r="L8" s="172">
        <f t="shared" ref="L8:L71" si="7">IF(G8=0,0,IF(K8="N/A",0,IF(K8=0,0,(K8/J8)*100)))</f>
        <v>0</v>
      </c>
      <c r="M8" s="131">
        <f t="shared" ref="M8:M71" si="8">IF(C8=0,0,IF(L8=0,1,IF(L8="N/A",1,IF(L8=0,1,IF(L8&gt;=$U$4,5,IF(L8&gt;=$T$4,4+((L8-$T$4)*$V$4),IF(L8&gt;=$S$4,3+((L8-$S$4)*$V$4),IF(L8&gt;=$R$4,2+((L8-$R$4)*$V$4),IF(L8&gt;=$Q$4,1+((L8-$Q$4)*$V$4),1)))))))))</f>
        <v>0</v>
      </c>
      <c r="N8" s="103"/>
    </row>
    <row r="9" spans="1:22" ht="21.75" thickBot="1" x14ac:dyDescent="0.4">
      <c r="A9" s="93" t="s">
        <v>286</v>
      </c>
      <c r="B9" s="94" t="s">
        <v>287</v>
      </c>
      <c r="C9" s="146">
        <v>0</v>
      </c>
      <c r="D9" s="147">
        <v>0</v>
      </c>
      <c r="E9" s="148">
        <f t="shared" si="3"/>
        <v>0</v>
      </c>
      <c r="F9" s="149">
        <f t="shared" si="4"/>
        <v>0</v>
      </c>
      <c r="G9" s="154">
        <v>0</v>
      </c>
      <c r="H9" s="173">
        <f t="shared" si="5"/>
        <v>0</v>
      </c>
      <c r="I9" s="152">
        <f t="shared" si="6"/>
        <v>0</v>
      </c>
      <c r="J9" s="162">
        <v>0</v>
      </c>
      <c r="K9" s="163">
        <v>0</v>
      </c>
      <c r="L9" s="173">
        <f t="shared" si="7"/>
        <v>0</v>
      </c>
      <c r="M9" s="152">
        <f t="shared" si="8"/>
        <v>0</v>
      </c>
      <c r="N9" s="102"/>
    </row>
    <row r="10" spans="1:22" x14ac:dyDescent="0.35">
      <c r="A10" s="35" t="s">
        <v>288</v>
      </c>
      <c r="B10" s="34" t="s">
        <v>74</v>
      </c>
      <c r="C10" s="132">
        <v>0</v>
      </c>
      <c r="D10" s="133">
        <v>0</v>
      </c>
      <c r="E10" s="134">
        <f t="shared" si="3"/>
        <v>0</v>
      </c>
      <c r="F10" s="135">
        <f t="shared" si="4"/>
        <v>0</v>
      </c>
      <c r="G10" s="155">
        <v>0</v>
      </c>
      <c r="H10" s="174">
        <f t="shared" si="5"/>
        <v>0</v>
      </c>
      <c r="I10" s="138">
        <f t="shared" si="6"/>
        <v>0</v>
      </c>
      <c r="J10" s="139">
        <v>0</v>
      </c>
      <c r="K10" s="164">
        <v>0</v>
      </c>
      <c r="L10" s="174">
        <f t="shared" si="7"/>
        <v>0</v>
      </c>
      <c r="M10" s="138">
        <f t="shared" si="8"/>
        <v>0</v>
      </c>
      <c r="N10" s="104"/>
    </row>
    <row r="11" spans="1:22" x14ac:dyDescent="0.35">
      <c r="A11" s="27" t="s">
        <v>289</v>
      </c>
      <c r="B11" s="22" t="s">
        <v>154</v>
      </c>
      <c r="C11" s="23">
        <v>0</v>
      </c>
      <c r="D11" s="24">
        <v>0</v>
      </c>
      <c r="E11" s="69">
        <f t="shared" si="3"/>
        <v>0</v>
      </c>
      <c r="F11" s="25">
        <f t="shared" si="4"/>
        <v>0</v>
      </c>
      <c r="G11" s="156">
        <v>0</v>
      </c>
      <c r="H11" s="175">
        <f t="shared" si="5"/>
        <v>0</v>
      </c>
      <c r="I11" s="26">
        <f t="shared" si="6"/>
        <v>0</v>
      </c>
      <c r="J11" s="165">
        <v>0</v>
      </c>
      <c r="K11" s="166">
        <v>0</v>
      </c>
      <c r="L11" s="175">
        <f t="shared" si="7"/>
        <v>0</v>
      </c>
      <c r="M11" s="26">
        <f t="shared" si="8"/>
        <v>0</v>
      </c>
      <c r="N11" s="105"/>
    </row>
    <row r="12" spans="1:22" ht="21.75" thickBot="1" x14ac:dyDescent="0.4">
      <c r="A12" s="28" t="s">
        <v>290</v>
      </c>
      <c r="B12" s="29" t="s">
        <v>160</v>
      </c>
      <c r="C12" s="118">
        <v>0</v>
      </c>
      <c r="D12" s="119">
        <v>0</v>
      </c>
      <c r="E12" s="120">
        <f t="shared" si="3"/>
        <v>0</v>
      </c>
      <c r="F12" s="121">
        <f t="shared" si="4"/>
        <v>0</v>
      </c>
      <c r="G12" s="157">
        <v>0</v>
      </c>
      <c r="H12" s="176">
        <f t="shared" si="5"/>
        <v>0</v>
      </c>
      <c r="I12" s="124">
        <f t="shared" si="6"/>
        <v>0</v>
      </c>
      <c r="J12" s="167">
        <v>0</v>
      </c>
      <c r="K12" s="168">
        <v>0</v>
      </c>
      <c r="L12" s="176">
        <f t="shared" si="7"/>
        <v>0</v>
      </c>
      <c r="M12" s="124">
        <f t="shared" si="8"/>
        <v>0</v>
      </c>
      <c r="N12" s="106"/>
    </row>
    <row r="13" spans="1:22" ht="21.75" thickBot="1" x14ac:dyDescent="0.4">
      <c r="A13" s="93" t="s">
        <v>291</v>
      </c>
      <c r="B13" s="94" t="s">
        <v>292</v>
      </c>
      <c r="C13" s="146">
        <v>0</v>
      </c>
      <c r="D13" s="147">
        <v>0</v>
      </c>
      <c r="E13" s="148">
        <f t="shared" si="3"/>
        <v>0</v>
      </c>
      <c r="F13" s="149">
        <f t="shared" si="4"/>
        <v>0</v>
      </c>
      <c r="G13" s="154">
        <v>0</v>
      </c>
      <c r="H13" s="173">
        <f t="shared" si="5"/>
        <v>0</v>
      </c>
      <c r="I13" s="152">
        <f t="shared" si="6"/>
        <v>0</v>
      </c>
      <c r="J13" s="162">
        <v>0</v>
      </c>
      <c r="K13" s="163">
        <v>0</v>
      </c>
      <c r="L13" s="173">
        <f t="shared" si="7"/>
        <v>0</v>
      </c>
      <c r="M13" s="152">
        <f t="shared" si="8"/>
        <v>0</v>
      </c>
      <c r="N13" s="102"/>
    </row>
    <row r="14" spans="1:22" x14ac:dyDescent="0.35">
      <c r="A14" s="35" t="s">
        <v>293</v>
      </c>
      <c r="B14" s="34" t="s">
        <v>88</v>
      </c>
      <c r="C14" s="132">
        <v>0</v>
      </c>
      <c r="D14" s="133">
        <v>0</v>
      </c>
      <c r="E14" s="134">
        <f t="shared" si="3"/>
        <v>0</v>
      </c>
      <c r="F14" s="135">
        <f t="shared" si="4"/>
        <v>0</v>
      </c>
      <c r="G14" s="155">
        <v>0</v>
      </c>
      <c r="H14" s="174">
        <f t="shared" si="5"/>
        <v>0</v>
      </c>
      <c r="I14" s="138">
        <f t="shared" si="6"/>
        <v>0</v>
      </c>
      <c r="J14" s="139">
        <v>0</v>
      </c>
      <c r="K14" s="164">
        <v>0</v>
      </c>
      <c r="L14" s="174">
        <f t="shared" si="7"/>
        <v>0</v>
      </c>
      <c r="M14" s="138">
        <f t="shared" si="8"/>
        <v>0</v>
      </c>
      <c r="N14" s="104"/>
    </row>
    <row r="15" spans="1:22" ht="21.75" thickBot="1" x14ac:dyDescent="0.4">
      <c r="A15" s="28" t="s">
        <v>294</v>
      </c>
      <c r="B15" s="29" t="s">
        <v>92</v>
      </c>
      <c r="C15" s="118">
        <v>0</v>
      </c>
      <c r="D15" s="119">
        <v>0</v>
      </c>
      <c r="E15" s="120">
        <f t="shared" si="3"/>
        <v>0</v>
      </c>
      <c r="F15" s="121">
        <f t="shared" si="4"/>
        <v>0</v>
      </c>
      <c r="G15" s="157">
        <v>0</v>
      </c>
      <c r="H15" s="176">
        <f t="shared" si="5"/>
        <v>0</v>
      </c>
      <c r="I15" s="124">
        <f t="shared" si="6"/>
        <v>0</v>
      </c>
      <c r="J15" s="167">
        <v>0</v>
      </c>
      <c r="K15" s="168">
        <v>0</v>
      </c>
      <c r="L15" s="176">
        <f t="shared" si="7"/>
        <v>0</v>
      </c>
      <c r="M15" s="124">
        <f t="shared" si="8"/>
        <v>0</v>
      </c>
      <c r="N15" s="106"/>
    </row>
    <row r="16" spans="1:22" ht="21.75" thickBot="1" x14ac:dyDescent="0.4">
      <c r="A16" s="93" t="s">
        <v>295</v>
      </c>
      <c r="B16" s="94" t="s">
        <v>296</v>
      </c>
      <c r="C16" s="146">
        <v>0</v>
      </c>
      <c r="D16" s="147">
        <v>0</v>
      </c>
      <c r="E16" s="148">
        <f t="shared" si="3"/>
        <v>0</v>
      </c>
      <c r="F16" s="149">
        <f t="shared" si="4"/>
        <v>0</v>
      </c>
      <c r="G16" s="154">
        <v>0</v>
      </c>
      <c r="H16" s="173">
        <f t="shared" si="5"/>
        <v>0</v>
      </c>
      <c r="I16" s="152">
        <f t="shared" si="6"/>
        <v>0</v>
      </c>
      <c r="J16" s="162">
        <v>0</v>
      </c>
      <c r="K16" s="163">
        <v>0</v>
      </c>
      <c r="L16" s="173">
        <f t="shared" si="7"/>
        <v>0</v>
      </c>
      <c r="M16" s="152">
        <f t="shared" si="8"/>
        <v>0</v>
      </c>
      <c r="N16" s="179"/>
    </row>
    <row r="17" spans="1:14" x14ac:dyDescent="0.35">
      <c r="A17" s="35" t="s">
        <v>297</v>
      </c>
      <c r="B17" s="34" t="s">
        <v>102</v>
      </c>
      <c r="C17" s="132">
        <v>0</v>
      </c>
      <c r="D17" s="133">
        <v>0</v>
      </c>
      <c r="E17" s="134">
        <f t="shared" si="3"/>
        <v>0</v>
      </c>
      <c r="F17" s="135">
        <f t="shared" si="4"/>
        <v>0</v>
      </c>
      <c r="G17" s="155">
        <v>0</v>
      </c>
      <c r="H17" s="174">
        <f t="shared" si="5"/>
        <v>0</v>
      </c>
      <c r="I17" s="138">
        <f t="shared" si="6"/>
        <v>0</v>
      </c>
      <c r="J17" s="139">
        <v>0</v>
      </c>
      <c r="K17" s="164">
        <v>0</v>
      </c>
      <c r="L17" s="174">
        <f t="shared" si="7"/>
        <v>0</v>
      </c>
      <c r="M17" s="138">
        <f t="shared" si="8"/>
        <v>0</v>
      </c>
      <c r="N17" s="180"/>
    </row>
    <row r="18" spans="1:14" x14ac:dyDescent="0.35">
      <c r="A18" s="27" t="s">
        <v>298</v>
      </c>
      <c r="B18" s="22" t="s">
        <v>96</v>
      </c>
      <c r="C18" s="23">
        <v>0</v>
      </c>
      <c r="D18" s="24">
        <v>0</v>
      </c>
      <c r="E18" s="69">
        <f t="shared" si="3"/>
        <v>0</v>
      </c>
      <c r="F18" s="25">
        <f t="shared" si="4"/>
        <v>0</v>
      </c>
      <c r="G18" s="156">
        <v>0</v>
      </c>
      <c r="H18" s="175">
        <f t="shared" si="5"/>
        <v>0</v>
      </c>
      <c r="I18" s="26">
        <f t="shared" si="6"/>
        <v>0</v>
      </c>
      <c r="J18" s="165">
        <v>0</v>
      </c>
      <c r="K18" s="166">
        <v>0</v>
      </c>
      <c r="L18" s="175">
        <f t="shared" si="7"/>
        <v>0</v>
      </c>
      <c r="M18" s="26">
        <f t="shared" si="8"/>
        <v>0</v>
      </c>
      <c r="N18" s="181"/>
    </row>
    <row r="19" spans="1:14" ht="21.75" thickBot="1" x14ac:dyDescent="0.4">
      <c r="A19" s="28" t="s">
        <v>299</v>
      </c>
      <c r="B19" s="29" t="s">
        <v>100</v>
      </c>
      <c r="C19" s="118">
        <v>0</v>
      </c>
      <c r="D19" s="119">
        <v>0</v>
      </c>
      <c r="E19" s="120">
        <f t="shared" si="3"/>
        <v>0</v>
      </c>
      <c r="F19" s="121">
        <f t="shared" si="4"/>
        <v>0</v>
      </c>
      <c r="G19" s="157">
        <v>0</v>
      </c>
      <c r="H19" s="176">
        <f t="shared" si="5"/>
        <v>0</v>
      </c>
      <c r="I19" s="124">
        <f t="shared" si="6"/>
        <v>0</v>
      </c>
      <c r="J19" s="167">
        <v>0</v>
      </c>
      <c r="K19" s="168">
        <v>0</v>
      </c>
      <c r="L19" s="176">
        <f t="shared" si="7"/>
        <v>0</v>
      </c>
      <c r="M19" s="124">
        <f t="shared" si="8"/>
        <v>0</v>
      </c>
      <c r="N19" s="182"/>
    </row>
    <row r="20" spans="1:14" ht="21.75" thickBot="1" x14ac:dyDescent="0.4">
      <c r="A20" s="93" t="s">
        <v>300</v>
      </c>
      <c r="B20" s="94" t="s">
        <v>301</v>
      </c>
      <c r="C20" s="146">
        <v>80</v>
      </c>
      <c r="D20" s="147">
        <v>90</v>
      </c>
      <c r="E20" s="148">
        <f t="shared" si="3"/>
        <v>112.5</v>
      </c>
      <c r="F20" s="149">
        <f t="shared" si="4"/>
        <v>5</v>
      </c>
      <c r="G20" s="154">
        <v>59</v>
      </c>
      <c r="H20" s="173">
        <f t="shared" si="5"/>
        <v>65.555555555555557</v>
      </c>
      <c r="I20" s="152">
        <f t="shared" si="6"/>
        <v>2.1111111111111116</v>
      </c>
      <c r="J20" s="162">
        <v>59</v>
      </c>
      <c r="K20" s="163">
        <v>59</v>
      </c>
      <c r="L20" s="173">
        <f t="shared" si="7"/>
        <v>100</v>
      </c>
      <c r="M20" s="152">
        <f t="shared" si="8"/>
        <v>5</v>
      </c>
      <c r="N20" s="179"/>
    </row>
    <row r="21" spans="1:14" x14ac:dyDescent="0.35">
      <c r="A21" s="35" t="s">
        <v>302</v>
      </c>
      <c r="B21" s="34" t="s">
        <v>110</v>
      </c>
      <c r="C21" s="132">
        <v>0</v>
      </c>
      <c r="D21" s="133">
        <v>0</v>
      </c>
      <c r="E21" s="134">
        <f t="shared" si="3"/>
        <v>0</v>
      </c>
      <c r="F21" s="135">
        <f t="shared" si="4"/>
        <v>0</v>
      </c>
      <c r="G21" s="155">
        <v>0</v>
      </c>
      <c r="H21" s="174">
        <f t="shared" si="5"/>
        <v>0</v>
      </c>
      <c r="I21" s="138">
        <f t="shared" si="6"/>
        <v>0</v>
      </c>
      <c r="J21" s="139">
        <v>0</v>
      </c>
      <c r="K21" s="164">
        <v>0</v>
      </c>
      <c r="L21" s="174">
        <f t="shared" si="7"/>
        <v>0</v>
      </c>
      <c r="M21" s="138">
        <f t="shared" si="8"/>
        <v>0</v>
      </c>
      <c r="N21" s="183"/>
    </row>
    <row r="22" spans="1:14" x14ac:dyDescent="0.35">
      <c r="A22" s="27" t="s">
        <v>303</v>
      </c>
      <c r="B22" s="22" t="s">
        <v>116</v>
      </c>
      <c r="C22" s="23">
        <v>0</v>
      </c>
      <c r="D22" s="24">
        <v>0</v>
      </c>
      <c r="E22" s="69">
        <f t="shared" si="3"/>
        <v>0</v>
      </c>
      <c r="F22" s="25">
        <f t="shared" si="4"/>
        <v>0</v>
      </c>
      <c r="G22" s="156">
        <v>0</v>
      </c>
      <c r="H22" s="175">
        <f t="shared" si="5"/>
        <v>0</v>
      </c>
      <c r="I22" s="26">
        <f t="shared" si="6"/>
        <v>0</v>
      </c>
      <c r="J22" s="165">
        <v>0</v>
      </c>
      <c r="K22" s="166">
        <v>0</v>
      </c>
      <c r="L22" s="175">
        <f t="shared" si="7"/>
        <v>0</v>
      </c>
      <c r="M22" s="26">
        <f t="shared" si="8"/>
        <v>0</v>
      </c>
      <c r="N22" s="181"/>
    </row>
    <row r="23" spans="1:14" ht="21.75" thickBot="1" x14ac:dyDescent="0.4">
      <c r="A23" s="28" t="s">
        <v>304</v>
      </c>
      <c r="B23" s="29" t="s">
        <v>114</v>
      </c>
      <c r="C23" s="118">
        <v>0</v>
      </c>
      <c r="D23" s="119">
        <v>0</v>
      </c>
      <c r="E23" s="120">
        <f t="shared" si="3"/>
        <v>0</v>
      </c>
      <c r="F23" s="121">
        <f t="shared" si="4"/>
        <v>0</v>
      </c>
      <c r="G23" s="157">
        <v>0</v>
      </c>
      <c r="H23" s="176">
        <f t="shared" si="5"/>
        <v>0</v>
      </c>
      <c r="I23" s="124">
        <f t="shared" si="6"/>
        <v>0</v>
      </c>
      <c r="J23" s="167">
        <v>0</v>
      </c>
      <c r="K23" s="168">
        <v>0</v>
      </c>
      <c r="L23" s="176">
        <f t="shared" si="7"/>
        <v>0</v>
      </c>
      <c r="M23" s="124">
        <f t="shared" si="8"/>
        <v>0</v>
      </c>
      <c r="N23" s="182"/>
    </row>
    <row r="24" spans="1:14" ht="21.75" thickBot="1" x14ac:dyDescent="0.4">
      <c r="A24" s="93" t="s">
        <v>305</v>
      </c>
      <c r="B24" s="94" t="s">
        <v>306</v>
      </c>
      <c r="C24" s="146">
        <v>88</v>
      </c>
      <c r="D24" s="147">
        <v>107</v>
      </c>
      <c r="E24" s="148">
        <f t="shared" si="3"/>
        <v>121.59090909090908</v>
      </c>
      <c r="F24" s="149">
        <f t="shared" si="4"/>
        <v>5</v>
      </c>
      <c r="G24" s="154">
        <v>96</v>
      </c>
      <c r="H24" s="173">
        <f t="shared" si="5"/>
        <v>89.719626168224295</v>
      </c>
      <c r="I24" s="152">
        <f t="shared" si="6"/>
        <v>5</v>
      </c>
      <c r="J24" s="162">
        <v>96</v>
      </c>
      <c r="K24" s="163">
        <v>96</v>
      </c>
      <c r="L24" s="173">
        <f t="shared" si="7"/>
        <v>100</v>
      </c>
      <c r="M24" s="152">
        <f t="shared" si="8"/>
        <v>5</v>
      </c>
      <c r="N24" s="179"/>
    </row>
    <row r="25" spans="1:14" x14ac:dyDescent="0.35">
      <c r="A25" s="35" t="s">
        <v>307</v>
      </c>
      <c r="B25" s="34" t="s">
        <v>120</v>
      </c>
      <c r="C25" s="132">
        <v>32</v>
      </c>
      <c r="D25" s="133">
        <v>32</v>
      </c>
      <c r="E25" s="134">
        <f t="shared" si="3"/>
        <v>100</v>
      </c>
      <c r="F25" s="135">
        <f t="shared" si="4"/>
        <v>5</v>
      </c>
      <c r="G25" s="155">
        <v>29</v>
      </c>
      <c r="H25" s="174">
        <f t="shared" si="5"/>
        <v>90.625</v>
      </c>
      <c r="I25" s="138">
        <f t="shared" si="6"/>
        <v>5</v>
      </c>
      <c r="J25" s="139">
        <v>29</v>
      </c>
      <c r="K25" s="164">
        <v>29</v>
      </c>
      <c r="L25" s="174">
        <f t="shared" si="7"/>
        <v>100</v>
      </c>
      <c r="M25" s="138">
        <f t="shared" si="8"/>
        <v>5</v>
      </c>
      <c r="N25" s="180"/>
    </row>
    <row r="26" spans="1:14" x14ac:dyDescent="0.35">
      <c r="A26" s="27" t="s">
        <v>308</v>
      </c>
      <c r="B26" s="22" t="s">
        <v>140</v>
      </c>
      <c r="C26" s="23">
        <v>0</v>
      </c>
      <c r="D26" s="24">
        <v>0</v>
      </c>
      <c r="E26" s="69">
        <f t="shared" si="3"/>
        <v>0</v>
      </c>
      <c r="F26" s="25">
        <f t="shared" si="4"/>
        <v>0</v>
      </c>
      <c r="G26" s="156">
        <v>0</v>
      </c>
      <c r="H26" s="175">
        <f t="shared" si="5"/>
        <v>0</v>
      </c>
      <c r="I26" s="26">
        <f t="shared" si="6"/>
        <v>0</v>
      </c>
      <c r="J26" s="165">
        <v>0</v>
      </c>
      <c r="K26" s="166">
        <v>0</v>
      </c>
      <c r="L26" s="175">
        <f t="shared" si="7"/>
        <v>0</v>
      </c>
      <c r="M26" s="26">
        <f t="shared" si="8"/>
        <v>0</v>
      </c>
      <c r="N26" s="181"/>
    </row>
    <row r="27" spans="1:14" x14ac:dyDescent="0.35">
      <c r="A27" s="27" t="s">
        <v>309</v>
      </c>
      <c r="B27" s="22" t="s">
        <v>128</v>
      </c>
      <c r="C27" s="23">
        <v>0</v>
      </c>
      <c r="D27" s="24">
        <v>0</v>
      </c>
      <c r="E27" s="69">
        <f t="shared" si="3"/>
        <v>0</v>
      </c>
      <c r="F27" s="25">
        <f t="shared" si="4"/>
        <v>0</v>
      </c>
      <c r="G27" s="156">
        <v>0</v>
      </c>
      <c r="H27" s="175">
        <f t="shared" si="5"/>
        <v>0</v>
      </c>
      <c r="I27" s="26">
        <f t="shared" si="6"/>
        <v>0</v>
      </c>
      <c r="J27" s="165">
        <v>0</v>
      </c>
      <c r="K27" s="166">
        <v>0</v>
      </c>
      <c r="L27" s="175">
        <f t="shared" si="7"/>
        <v>0</v>
      </c>
      <c r="M27" s="26">
        <f t="shared" si="8"/>
        <v>0</v>
      </c>
      <c r="N27" s="181"/>
    </row>
    <row r="28" spans="1:14" ht="21.75" thickBot="1" x14ac:dyDescent="0.4">
      <c r="A28" s="28" t="s">
        <v>310</v>
      </c>
      <c r="B28" s="29" t="s">
        <v>134</v>
      </c>
      <c r="C28" s="118">
        <v>0</v>
      </c>
      <c r="D28" s="119">
        <v>0</v>
      </c>
      <c r="E28" s="120">
        <f t="shared" si="3"/>
        <v>0</v>
      </c>
      <c r="F28" s="121">
        <f t="shared" si="4"/>
        <v>0</v>
      </c>
      <c r="G28" s="157">
        <v>0</v>
      </c>
      <c r="H28" s="176">
        <f t="shared" si="5"/>
        <v>0</v>
      </c>
      <c r="I28" s="124">
        <f t="shared" si="6"/>
        <v>0</v>
      </c>
      <c r="J28" s="167">
        <v>0</v>
      </c>
      <c r="K28" s="168">
        <v>0</v>
      </c>
      <c r="L28" s="176">
        <f t="shared" si="7"/>
        <v>0</v>
      </c>
      <c r="M28" s="124">
        <f t="shared" si="8"/>
        <v>0</v>
      </c>
      <c r="N28" s="182"/>
    </row>
    <row r="29" spans="1:14" ht="21.75" thickBot="1" x14ac:dyDescent="0.4">
      <c r="A29" s="93" t="s">
        <v>311</v>
      </c>
      <c r="B29" s="94" t="s">
        <v>312</v>
      </c>
      <c r="C29" s="146">
        <v>20</v>
      </c>
      <c r="D29" s="147">
        <v>24</v>
      </c>
      <c r="E29" s="148">
        <f t="shared" si="3"/>
        <v>120</v>
      </c>
      <c r="F29" s="149">
        <f t="shared" si="4"/>
        <v>5</v>
      </c>
      <c r="G29" s="154">
        <v>21</v>
      </c>
      <c r="H29" s="173">
        <f t="shared" si="5"/>
        <v>87.5</v>
      </c>
      <c r="I29" s="152">
        <f t="shared" si="6"/>
        <v>5</v>
      </c>
      <c r="J29" s="162">
        <v>21</v>
      </c>
      <c r="K29" s="163">
        <v>21</v>
      </c>
      <c r="L29" s="173">
        <f t="shared" si="7"/>
        <v>100</v>
      </c>
      <c r="M29" s="152">
        <f t="shared" si="8"/>
        <v>5</v>
      </c>
      <c r="N29" s="179"/>
    </row>
    <row r="30" spans="1:14" x14ac:dyDescent="0.35">
      <c r="A30" s="35" t="s">
        <v>313</v>
      </c>
      <c r="B30" s="34" t="s">
        <v>146</v>
      </c>
      <c r="C30" s="132">
        <v>0</v>
      </c>
      <c r="D30" s="133">
        <v>0</v>
      </c>
      <c r="E30" s="134">
        <f t="shared" si="3"/>
        <v>0</v>
      </c>
      <c r="F30" s="135">
        <f t="shared" si="4"/>
        <v>0</v>
      </c>
      <c r="G30" s="155">
        <v>0</v>
      </c>
      <c r="H30" s="174">
        <f t="shared" si="5"/>
        <v>0</v>
      </c>
      <c r="I30" s="138">
        <f t="shared" si="6"/>
        <v>0</v>
      </c>
      <c r="J30" s="139">
        <v>0</v>
      </c>
      <c r="K30" s="164">
        <v>0</v>
      </c>
      <c r="L30" s="174">
        <f t="shared" si="7"/>
        <v>0</v>
      </c>
      <c r="M30" s="138">
        <f t="shared" si="8"/>
        <v>0</v>
      </c>
      <c r="N30" s="180"/>
    </row>
    <row r="31" spans="1:14" x14ac:dyDescent="0.35">
      <c r="A31" s="27" t="s">
        <v>314</v>
      </c>
      <c r="B31" s="22" t="s">
        <v>148</v>
      </c>
      <c r="C31" s="23">
        <v>0</v>
      </c>
      <c r="D31" s="24">
        <v>0</v>
      </c>
      <c r="E31" s="69">
        <f t="shared" si="3"/>
        <v>0</v>
      </c>
      <c r="F31" s="25">
        <f t="shared" si="4"/>
        <v>0</v>
      </c>
      <c r="G31" s="156">
        <v>0</v>
      </c>
      <c r="H31" s="175">
        <f t="shared" si="5"/>
        <v>0</v>
      </c>
      <c r="I31" s="26">
        <f t="shared" si="6"/>
        <v>0</v>
      </c>
      <c r="J31" s="165">
        <v>0</v>
      </c>
      <c r="K31" s="166">
        <v>0</v>
      </c>
      <c r="L31" s="175">
        <f t="shared" si="7"/>
        <v>0</v>
      </c>
      <c r="M31" s="26">
        <f t="shared" si="8"/>
        <v>0</v>
      </c>
      <c r="N31" s="181"/>
    </row>
    <row r="32" spans="1:14" x14ac:dyDescent="0.35">
      <c r="A32" s="27" t="s">
        <v>315</v>
      </c>
      <c r="B32" s="22" t="s">
        <v>144</v>
      </c>
      <c r="C32" s="23">
        <v>0</v>
      </c>
      <c r="D32" s="24">
        <v>0</v>
      </c>
      <c r="E32" s="69">
        <f t="shared" si="3"/>
        <v>0</v>
      </c>
      <c r="F32" s="25">
        <f t="shared" si="4"/>
        <v>0</v>
      </c>
      <c r="G32" s="156">
        <v>0</v>
      </c>
      <c r="H32" s="175">
        <f t="shared" si="5"/>
        <v>0</v>
      </c>
      <c r="I32" s="26">
        <f t="shared" si="6"/>
        <v>0</v>
      </c>
      <c r="J32" s="165">
        <v>0</v>
      </c>
      <c r="K32" s="166">
        <v>0</v>
      </c>
      <c r="L32" s="175">
        <f t="shared" si="7"/>
        <v>0</v>
      </c>
      <c r="M32" s="26">
        <f t="shared" si="8"/>
        <v>0</v>
      </c>
      <c r="N32" s="181"/>
    </row>
    <row r="33" spans="1:14" ht="21.75" thickBot="1" x14ac:dyDescent="0.4">
      <c r="A33" s="28" t="s">
        <v>316</v>
      </c>
      <c r="B33" s="29" t="s">
        <v>142</v>
      </c>
      <c r="C33" s="118">
        <v>0</v>
      </c>
      <c r="D33" s="119">
        <v>0</v>
      </c>
      <c r="E33" s="120">
        <f t="shared" si="3"/>
        <v>0</v>
      </c>
      <c r="F33" s="121">
        <f t="shared" si="4"/>
        <v>0</v>
      </c>
      <c r="G33" s="157">
        <v>0</v>
      </c>
      <c r="H33" s="176">
        <f t="shared" si="5"/>
        <v>0</v>
      </c>
      <c r="I33" s="124">
        <f t="shared" si="6"/>
        <v>0</v>
      </c>
      <c r="J33" s="167">
        <v>0</v>
      </c>
      <c r="K33" s="168">
        <v>0</v>
      </c>
      <c r="L33" s="176">
        <f t="shared" si="7"/>
        <v>0</v>
      </c>
      <c r="M33" s="124">
        <f t="shared" si="8"/>
        <v>0</v>
      </c>
      <c r="N33" s="182"/>
    </row>
    <row r="34" spans="1:14" ht="21.75" thickBot="1" x14ac:dyDescent="0.4">
      <c r="A34" s="93" t="s">
        <v>317</v>
      </c>
      <c r="B34" s="94" t="s">
        <v>318</v>
      </c>
      <c r="C34" s="146">
        <v>64</v>
      </c>
      <c r="D34" s="147">
        <v>64</v>
      </c>
      <c r="E34" s="148">
        <f t="shared" si="3"/>
        <v>100</v>
      </c>
      <c r="F34" s="149">
        <f t="shared" si="4"/>
        <v>5</v>
      </c>
      <c r="G34" s="154">
        <v>49</v>
      </c>
      <c r="H34" s="173">
        <f t="shared" si="5"/>
        <v>76.5625</v>
      </c>
      <c r="I34" s="152">
        <f t="shared" si="6"/>
        <v>4.3125</v>
      </c>
      <c r="J34" s="162">
        <v>49</v>
      </c>
      <c r="K34" s="163">
        <v>94.2</v>
      </c>
      <c r="L34" s="173">
        <f t="shared" si="7"/>
        <v>192.24489795918367</v>
      </c>
      <c r="M34" s="152">
        <f t="shared" si="8"/>
        <v>5</v>
      </c>
      <c r="N34" s="179"/>
    </row>
    <row r="35" spans="1:14" x14ac:dyDescent="0.35">
      <c r="A35" s="35" t="s">
        <v>319</v>
      </c>
      <c r="B35" s="34" t="s">
        <v>158</v>
      </c>
      <c r="C35" s="132">
        <v>0</v>
      </c>
      <c r="D35" s="133">
        <v>0</v>
      </c>
      <c r="E35" s="134">
        <f t="shared" si="3"/>
        <v>0</v>
      </c>
      <c r="F35" s="135">
        <f t="shared" si="4"/>
        <v>0</v>
      </c>
      <c r="G35" s="155">
        <v>0</v>
      </c>
      <c r="H35" s="174">
        <f t="shared" si="5"/>
        <v>0</v>
      </c>
      <c r="I35" s="138">
        <f t="shared" si="6"/>
        <v>0</v>
      </c>
      <c r="J35" s="139">
        <v>0</v>
      </c>
      <c r="K35" s="164">
        <v>0</v>
      </c>
      <c r="L35" s="174">
        <f t="shared" si="7"/>
        <v>0</v>
      </c>
      <c r="M35" s="138">
        <f t="shared" si="8"/>
        <v>0</v>
      </c>
      <c r="N35" s="180"/>
    </row>
    <row r="36" spans="1:14" x14ac:dyDescent="0.35">
      <c r="A36" s="27" t="s">
        <v>320</v>
      </c>
      <c r="B36" s="22" t="s">
        <v>152</v>
      </c>
      <c r="C36" s="23">
        <v>16</v>
      </c>
      <c r="D36" s="24">
        <v>16</v>
      </c>
      <c r="E36" s="69">
        <f t="shared" si="3"/>
        <v>100</v>
      </c>
      <c r="F36" s="25">
        <f t="shared" si="4"/>
        <v>5</v>
      </c>
      <c r="G36" s="156">
        <v>16</v>
      </c>
      <c r="H36" s="175">
        <f t="shared" si="5"/>
        <v>100</v>
      </c>
      <c r="I36" s="26">
        <f t="shared" si="6"/>
        <v>5</v>
      </c>
      <c r="J36" s="165">
        <v>16</v>
      </c>
      <c r="K36" s="166">
        <v>16</v>
      </c>
      <c r="L36" s="175">
        <f t="shared" si="7"/>
        <v>100</v>
      </c>
      <c r="M36" s="26">
        <f t="shared" si="8"/>
        <v>5</v>
      </c>
      <c r="N36" s="181"/>
    </row>
    <row r="37" spans="1:14" ht="21.75" thickBot="1" x14ac:dyDescent="0.4">
      <c r="A37" s="28" t="s">
        <v>321</v>
      </c>
      <c r="B37" s="29" t="s">
        <v>156</v>
      </c>
      <c r="C37" s="118">
        <v>0</v>
      </c>
      <c r="D37" s="119">
        <v>0</v>
      </c>
      <c r="E37" s="120">
        <f t="shared" si="3"/>
        <v>0</v>
      </c>
      <c r="F37" s="121">
        <f t="shared" si="4"/>
        <v>0</v>
      </c>
      <c r="G37" s="157">
        <v>0</v>
      </c>
      <c r="H37" s="176">
        <f t="shared" si="5"/>
        <v>0</v>
      </c>
      <c r="I37" s="124">
        <f t="shared" si="6"/>
        <v>0</v>
      </c>
      <c r="J37" s="167">
        <v>0</v>
      </c>
      <c r="K37" s="168">
        <v>0</v>
      </c>
      <c r="L37" s="176">
        <f t="shared" si="7"/>
        <v>0</v>
      </c>
      <c r="M37" s="124">
        <f t="shared" si="8"/>
        <v>0</v>
      </c>
      <c r="N37" s="182"/>
    </row>
    <row r="38" spans="1:14" ht="21.75" thickBot="1" x14ac:dyDescent="0.4">
      <c r="A38" s="93" t="s">
        <v>322</v>
      </c>
      <c r="B38" s="94" t="s">
        <v>323</v>
      </c>
      <c r="C38" s="146">
        <v>20</v>
      </c>
      <c r="D38" s="147">
        <v>25</v>
      </c>
      <c r="E38" s="148">
        <f t="shared" si="3"/>
        <v>125</v>
      </c>
      <c r="F38" s="149">
        <f t="shared" si="4"/>
        <v>5</v>
      </c>
      <c r="G38" s="154">
        <v>20</v>
      </c>
      <c r="H38" s="173">
        <f t="shared" si="5"/>
        <v>80</v>
      </c>
      <c r="I38" s="152">
        <f t="shared" si="6"/>
        <v>5</v>
      </c>
      <c r="J38" s="162">
        <v>20</v>
      </c>
      <c r="K38" s="163">
        <v>20</v>
      </c>
      <c r="L38" s="173">
        <f t="shared" si="7"/>
        <v>100</v>
      </c>
      <c r="M38" s="152">
        <f t="shared" si="8"/>
        <v>5</v>
      </c>
      <c r="N38" s="179"/>
    </row>
    <row r="39" spans="1:14" x14ac:dyDescent="0.35">
      <c r="A39" s="35" t="s">
        <v>324</v>
      </c>
      <c r="B39" s="34" t="s">
        <v>122</v>
      </c>
      <c r="C39" s="132">
        <v>0</v>
      </c>
      <c r="D39" s="133">
        <v>0</v>
      </c>
      <c r="E39" s="134">
        <f t="shared" si="3"/>
        <v>0</v>
      </c>
      <c r="F39" s="135">
        <f t="shared" si="4"/>
        <v>0</v>
      </c>
      <c r="G39" s="155">
        <v>0</v>
      </c>
      <c r="H39" s="174">
        <f t="shared" si="5"/>
        <v>0</v>
      </c>
      <c r="I39" s="138">
        <f t="shared" si="6"/>
        <v>0</v>
      </c>
      <c r="J39" s="139">
        <v>0</v>
      </c>
      <c r="K39" s="164">
        <v>0</v>
      </c>
      <c r="L39" s="174">
        <f t="shared" si="7"/>
        <v>0</v>
      </c>
      <c r="M39" s="138">
        <f t="shared" si="8"/>
        <v>0</v>
      </c>
      <c r="N39" s="180"/>
    </row>
    <row r="40" spans="1:14" x14ac:dyDescent="0.35">
      <c r="A40" s="27" t="s">
        <v>325</v>
      </c>
      <c r="B40" s="22" t="s">
        <v>166</v>
      </c>
      <c r="C40" s="23">
        <v>0</v>
      </c>
      <c r="D40" s="24">
        <v>0</v>
      </c>
      <c r="E40" s="69">
        <f t="shared" si="3"/>
        <v>0</v>
      </c>
      <c r="F40" s="25">
        <f t="shared" si="4"/>
        <v>0</v>
      </c>
      <c r="G40" s="156">
        <v>0</v>
      </c>
      <c r="H40" s="175">
        <f t="shared" si="5"/>
        <v>0</v>
      </c>
      <c r="I40" s="26">
        <f t="shared" si="6"/>
        <v>0</v>
      </c>
      <c r="J40" s="165">
        <v>0</v>
      </c>
      <c r="K40" s="166">
        <v>0</v>
      </c>
      <c r="L40" s="175">
        <f t="shared" si="7"/>
        <v>0</v>
      </c>
      <c r="M40" s="26">
        <f t="shared" si="8"/>
        <v>0</v>
      </c>
      <c r="N40" s="181"/>
    </row>
    <row r="41" spans="1:14" x14ac:dyDescent="0.35">
      <c r="A41" s="27" t="s">
        <v>326</v>
      </c>
      <c r="B41" s="22" t="s">
        <v>172</v>
      </c>
      <c r="C41" s="23">
        <v>0</v>
      </c>
      <c r="D41" s="24">
        <v>0</v>
      </c>
      <c r="E41" s="69">
        <f t="shared" si="3"/>
        <v>0</v>
      </c>
      <c r="F41" s="25">
        <f t="shared" si="4"/>
        <v>0</v>
      </c>
      <c r="G41" s="156">
        <v>0</v>
      </c>
      <c r="H41" s="175">
        <f t="shared" si="5"/>
        <v>0</v>
      </c>
      <c r="I41" s="26">
        <f t="shared" si="6"/>
        <v>0</v>
      </c>
      <c r="J41" s="165">
        <v>0</v>
      </c>
      <c r="K41" s="166">
        <v>0</v>
      </c>
      <c r="L41" s="175">
        <f t="shared" si="7"/>
        <v>0</v>
      </c>
      <c r="M41" s="26">
        <f t="shared" si="8"/>
        <v>0</v>
      </c>
      <c r="N41" s="181"/>
    </row>
    <row r="42" spans="1:14" ht="21.75" thickBot="1" x14ac:dyDescent="0.4">
      <c r="A42" s="28" t="s">
        <v>327</v>
      </c>
      <c r="B42" s="29" t="s">
        <v>170</v>
      </c>
      <c r="C42" s="118">
        <v>0</v>
      </c>
      <c r="D42" s="119">
        <v>0</v>
      </c>
      <c r="E42" s="120">
        <f t="shared" si="3"/>
        <v>0</v>
      </c>
      <c r="F42" s="121">
        <f t="shared" si="4"/>
        <v>0</v>
      </c>
      <c r="G42" s="157">
        <v>0</v>
      </c>
      <c r="H42" s="176">
        <f t="shared" si="5"/>
        <v>0</v>
      </c>
      <c r="I42" s="124">
        <f t="shared" si="6"/>
        <v>0</v>
      </c>
      <c r="J42" s="167">
        <v>0</v>
      </c>
      <c r="K42" s="168">
        <v>0</v>
      </c>
      <c r="L42" s="176">
        <f t="shared" si="7"/>
        <v>0</v>
      </c>
      <c r="M42" s="124">
        <f t="shared" si="8"/>
        <v>0</v>
      </c>
      <c r="N42" s="182"/>
    </row>
    <row r="43" spans="1:14" ht="21.75" thickBot="1" x14ac:dyDescent="0.4">
      <c r="A43" s="93" t="s">
        <v>328</v>
      </c>
      <c r="B43" s="94" t="s">
        <v>329</v>
      </c>
      <c r="C43" s="146">
        <v>0</v>
      </c>
      <c r="D43" s="147">
        <v>0</v>
      </c>
      <c r="E43" s="148">
        <f t="shared" si="3"/>
        <v>0</v>
      </c>
      <c r="F43" s="149">
        <f t="shared" si="4"/>
        <v>0</v>
      </c>
      <c r="G43" s="154">
        <v>0</v>
      </c>
      <c r="H43" s="173">
        <f t="shared" si="5"/>
        <v>0</v>
      </c>
      <c r="I43" s="152">
        <f t="shared" si="6"/>
        <v>0</v>
      </c>
      <c r="J43" s="162">
        <v>0</v>
      </c>
      <c r="K43" s="163">
        <v>0</v>
      </c>
      <c r="L43" s="173">
        <f t="shared" si="7"/>
        <v>0</v>
      </c>
      <c r="M43" s="152">
        <f t="shared" si="8"/>
        <v>0</v>
      </c>
      <c r="N43" s="179"/>
    </row>
    <row r="44" spans="1:14" x14ac:dyDescent="0.35">
      <c r="A44" s="35" t="s">
        <v>330</v>
      </c>
      <c r="B44" s="34" t="s">
        <v>186</v>
      </c>
      <c r="C44" s="132">
        <v>0</v>
      </c>
      <c r="D44" s="133">
        <v>0</v>
      </c>
      <c r="E44" s="134">
        <f t="shared" si="3"/>
        <v>0</v>
      </c>
      <c r="F44" s="135">
        <f t="shared" si="4"/>
        <v>0</v>
      </c>
      <c r="G44" s="155">
        <v>0</v>
      </c>
      <c r="H44" s="174">
        <f t="shared" si="5"/>
        <v>0</v>
      </c>
      <c r="I44" s="138">
        <f t="shared" si="6"/>
        <v>0</v>
      </c>
      <c r="J44" s="139">
        <v>0</v>
      </c>
      <c r="K44" s="164">
        <v>0</v>
      </c>
      <c r="L44" s="174">
        <f t="shared" si="7"/>
        <v>0</v>
      </c>
      <c r="M44" s="138">
        <f t="shared" si="8"/>
        <v>0</v>
      </c>
      <c r="N44" s="180"/>
    </row>
    <row r="45" spans="1:14" ht="21.75" thickBot="1" x14ac:dyDescent="0.4">
      <c r="A45" s="28" t="s">
        <v>331</v>
      </c>
      <c r="B45" s="29" t="s">
        <v>168</v>
      </c>
      <c r="C45" s="118">
        <v>0</v>
      </c>
      <c r="D45" s="119">
        <v>0</v>
      </c>
      <c r="E45" s="120">
        <f t="shared" si="3"/>
        <v>0</v>
      </c>
      <c r="F45" s="121">
        <f t="shared" si="4"/>
        <v>0</v>
      </c>
      <c r="G45" s="157">
        <v>0</v>
      </c>
      <c r="H45" s="176">
        <f t="shared" si="5"/>
        <v>0</v>
      </c>
      <c r="I45" s="124">
        <f t="shared" si="6"/>
        <v>0</v>
      </c>
      <c r="J45" s="167">
        <v>0</v>
      </c>
      <c r="K45" s="168">
        <v>0</v>
      </c>
      <c r="L45" s="176">
        <f t="shared" si="7"/>
        <v>0</v>
      </c>
      <c r="M45" s="124">
        <f t="shared" si="8"/>
        <v>0</v>
      </c>
      <c r="N45" s="182"/>
    </row>
    <row r="46" spans="1:14" ht="21.75" thickBot="1" x14ac:dyDescent="0.4">
      <c r="A46" s="93" t="s">
        <v>332</v>
      </c>
      <c r="B46" s="94" t="s">
        <v>333</v>
      </c>
      <c r="C46" s="146">
        <v>40</v>
      </c>
      <c r="D46" s="147">
        <v>42</v>
      </c>
      <c r="E46" s="148">
        <f t="shared" si="3"/>
        <v>105</v>
      </c>
      <c r="F46" s="149">
        <f t="shared" si="4"/>
        <v>5</v>
      </c>
      <c r="G46" s="154">
        <v>39</v>
      </c>
      <c r="H46" s="173">
        <f t="shared" si="5"/>
        <v>92.857142857142861</v>
      </c>
      <c r="I46" s="152">
        <f t="shared" si="6"/>
        <v>5</v>
      </c>
      <c r="J46" s="162">
        <v>39</v>
      </c>
      <c r="K46" s="163">
        <v>20</v>
      </c>
      <c r="L46" s="173">
        <f t="shared" si="7"/>
        <v>51.282051282051277</v>
      </c>
      <c r="M46" s="152">
        <f t="shared" si="8"/>
        <v>5</v>
      </c>
      <c r="N46" s="179"/>
    </row>
    <row r="47" spans="1:14" x14ac:dyDescent="0.35">
      <c r="A47" s="35" t="s">
        <v>334</v>
      </c>
      <c r="B47" s="34" t="s">
        <v>191</v>
      </c>
      <c r="C47" s="132">
        <v>20</v>
      </c>
      <c r="D47" s="133">
        <v>20</v>
      </c>
      <c r="E47" s="134">
        <f t="shared" si="3"/>
        <v>100</v>
      </c>
      <c r="F47" s="135">
        <f t="shared" si="4"/>
        <v>5</v>
      </c>
      <c r="G47" s="155">
        <v>13</v>
      </c>
      <c r="H47" s="174">
        <f t="shared" si="5"/>
        <v>65</v>
      </c>
      <c r="I47" s="138">
        <f t="shared" si="6"/>
        <v>2</v>
      </c>
      <c r="J47" s="139">
        <v>13</v>
      </c>
      <c r="K47" s="164">
        <v>13</v>
      </c>
      <c r="L47" s="174">
        <f t="shared" si="7"/>
        <v>100</v>
      </c>
      <c r="M47" s="138">
        <f t="shared" si="8"/>
        <v>5</v>
      </c>
      <c r="N47" s="180"/>
    </row>
    <row r="48" spans="1:14" ht="21.75" thickBot="1" x14ac:dyDescent="0.4">
      <c r="A48" s="28" t="s">
        <v>335</v>
      </c>
      <c r="B48" s="29" t="s">
        <v>199</v>
      </c>
      <c r="C48" s="118">
        <v>0</v>
      </c>
      <c r="D48" s="119">
        <v>0</v>
      </c>
      <c r="E48" s="120">
        <f t="shared" si="3"/>
        <v>0</v>
      </c>
      <c r="F48" s="121">
        <f t="shared" si="4"/>
        <v>0</v>
      </c>
      <c r="G48" s="157">
        <v>0</v>
      </c>
      <c r="H48" s="176">
        <f t="shared" si="5"/>
        <v>0</v>
      </c>
      <c r="I48" s="124">
        <f t="shared" si="6"/>
        <v>0</v>
      </c>
      <c r="J48" s="167">
        <v>0</v>
      </c>
      <c r="K48" s="168">
        <v>0</v>
      </c>
      <c r="L48" s="176">
        <f t="shared" si="7"/>
        <v>0</v>
      </c>
      <c r="M48" s="124">
        <f t="shared" si="8"/>
        <v>0</v>
      </c>
      <c r="N48" s="182"/>
    </row>
    <row r="49" spans="1:14" ht="21.75" thickBot="1" x14ac:dyDescent="0.4">
      <c r="A49" s="93" t="s">
        <v>336</v>
      </c>
      <c r="B49" s="94" t="s">
        <v>337</v>
      </c>
      <c r="C49" s="146">
        <v>0</v>
      </c>
      <c r="D49" s="147">
        <v>0</v>
      </c>
      <c r="E49" s="148">
        <f t="shared" si="3"/>
        <v>0</v>
      </c>
      <c r="F49" s="149">
        <f t="shared" si="4"/>
        <v>0</v>
      </c>
      <c r="G49" s="154">
        <v>0</v>
      </c>
      <c r="H49" s="173">
        <f t="shared" si="5"/>
        <v>0</v>
      </c>
      <c r="I49" s="152">
        <f t="shared" si="6"/>
        <v>0</v>
      </c>
      <c r="J49" s="162">
        <v>0</v>
      </c>
      <c r="K49" s="163">
        <v>0</v>
      </c>
      <c r="L49" s="173">
        <f t="shared" si="7"/>
        <v>0</v>
      </c>
      <c r="M49" s="152">
        <f t="shared" si="8"/>
        <v>0</v>
      </c>
      <c r="N49" s="179"/>
    </row>
    <row r="50" spans="1:14" ht="21.75" thickBot="1" x14ac:dyDescent="0.4">
      <c r="A50" s="97" t="s">
        <v>338</v>
      </c>
      <c r="B50" s="96" t="s">
        <v>212</v>
      </c>
      <c r="C50" s="125">
        <v>0</v>
      </c>
      <c r="D50" s="126">
        <v>0</v>
      </c>
      <c r="E50" s="127">
        <f t="shared" si="3"/>
        <v>0</v>
      </c>
      <c r="F50" s="128">
        <f t="shared" si="4"/>
        <v>0</v>
      </c>
      <c r="G50" s="153">
        <v>0</v>
      </c>
      <c r="H50" s="172">
        <f t="shared" si="5"/>
        <v>0</v>
      </c>
      <c r="I50" s="131">
        <f t="shared" si="6"/>
        <v>0</v>
      </c>
      <c r="J50" s="160">
        <v>0</v>
      </c>
      <c r="K50" s="161">
        <v>0</v>
      </c>
      <c r="L50" s="172">
        <f t="shared" si="7"/>
        <v>0</v>
      </c>
      <c r="M50" s="131">
        <f t="shared" si="8"/>
        <v>0</v>
      </c>
      <c r="N50" s="184"/>
    </row>
    <row r="51" spans="1:14" ht="21.75" thickBot="1" x14ac:dyDescent="0.4">
      <c r="A51" s="93" t="s">
        <v>339</v>
      </c>
      <c r="B51" s="94" t="s">
        <v>340</v>
      </c>
      <c r="C51" s="146">
        <v>0</v>
      </c>
      <c r="D51" s="147">
        <v>0</v>
      </c>
      <c r="E51" s="148">
        <f t="shared" si="3"/>
        <v>0</v>
      </c>
      <c r="F51" s="149">
        <f t="shared" si="4"/>
        <v>0</v>
      </c>
      <c r="G51" s="154">
        <v>0</v>
      </c>
      <c r="H51" s="173">
        <f t="shared" si="5"/>
        <v>0</v>
      </c>
      <c r="I51" s="152">
        <f t="shared" si="6"/>
        <v>0</v>
      </c>
      <c r="J51" s="162">
        <v>0</v>
      </c>
      <c r="K51" s="163">
        <v>0</v>
      </c>
      <c r="L51" s="173">
        <f t="shared" si="7"/>
        <v>0</v>
      </c>
      <c r="M51" s="152">
        <f t="shared" si="8"/>
        <v>0</v>
      </c>
      <c r="N51" s="179"/>
    </row>
    <row r="52" spans="1:14" ht="21.75" thickBot="1" x14ac:dyDescent="0.4">
      <c r="A52" s="93" t="s">
        <v>341</v>
      </c>
      <c r="B52" s="94" t="s">
        <v>342</v>
      </c>
      <c r="C52" s="146">
        <v>0</v>
      </c>
      <c r="D52" s="147">
        <v>0</v>
      </c>
      <c r="E52" s="148">
        <f t="shared" si="3"/>
        <v>0</v>
      </c>
      <c r="F52" s="149">
        <f t="shared" si="4"/>
        <v>0</v>
      </c>
      <c r="G52" s="154">
        <v>0</v>
      </c>
      <c r="H52" s="173">
        <f t="shared" si="5"/>
        <v>0</v>
      </c>
      <c r="I52" s="152">
        <f t="shared" si="6"/>
        <v>0</v>
      </c>
      <c r="J52" s="162">
        <v>0</v>
      </c>
      <c r="K52" s="163">
        <v>0</v>
      </c>
      <c r="L52" s="173">
        <f t="shared" si="7"/>
        <v>0</v>
      </c>
      <c r="M52" s="152">
        <f t="shared" si="8"/>
        <v>0</v>
      </c>
      <c r="N52" s="179"/>
    </row>
    <row r="53" spans="1:14" x14ac:dyDescent="0.35">
      <c r="A53" s="35" t="s">
        <v>343</v>
      </c>
      <c r="B53" s="34" t="s">
        <v>64</v>
      </c>
      <c r="C53" s="132">
        <v>0</v>
      </c>
      <c r="D53" s="133">
        <v>0</v>
      </c>
      <c r="E53" s="134">
        <f t="shared" si="3"/>
        <v>0</v>
      </c>
      <c r="F53" s="135">
        <f t="shared" si="4"/>
        <v>0</v>
      </c>
      <c r="G53" s="155">
        <v>0</v>
      </c>
      <c r="H53" s="174">
        <f t="shared" si="5"/>
        <v>0</v>
      </c>
      <c r="I53" s="138">
        <f t="shared" si="6"/>
        <v>0</v>
      </c>
      <c r="J53" s="139">
        <v>0</v>
      </c>
      <c r="K53" s="164">
        <v>0</v>
      </c>
      <c r="L53" s="174">
        <f t="shared" si="7"/>
        <v>0</v>
      </c>
      <c r="M53" s="138">
        <f t="shared" si="8"/>
        <v>0</v>
      </c>
      <c r="N53" s="180"/>
    </row>
    <row r="54" spans="1:14" ht="21.75" thickBot="1" x14ac:dyDescent="0.4">
      <c r="A54" s="28" t="s">
        <v>344</v>
      </c>
      <c r="B54" s="29" t="s">
        <v>112</v>
      </c>
      <c r="C54" s="118">
        <v>0</v>
      </c>
      <c r="D54" s="119">
        <v>0</v>
      </c>
      <c r="E54" s="120">
        <f t="shared" si="3"/>
        <v>0</v>
      </c>
      <c r="F54" s="121">
        <f t="shared" si="4"/>
        <v>0</v>
      </c>
      <c r="G54" s="157">
        <v>0</v>
      </c>
      <c r="H54" s="176">
        <f t="shared" si="5"/>
        <v>0</v>
      </c>
      <c r="I54" s="124">
        <f t="shared" si="6"/>
        <v>0</v>
      </c>
      <c r="J54" s="167">
        <v>0</v>
      </c>
      <c r="K54" s="168">
        <v>0</v>
      </c>
      <c r="L54" s="176">
        <f t="shared" si="7"/>
        <v>0</v>
      </c>
      <c r="M54" s="124">
        <f t="shared" si="8"/>
        <v>0</v>
      </c>
      <c r="N54" s="182"/>
    </row>
    <row r="55" spans="1:14" ht="21.75" thickBot="1" x14ac:dyDescent="0.4">
      <c r="A55" s="93" t="s">
        <v>345</v>
      </c>
      <c r="B55" s="94" t="s">
        <v>346</v>
      </c>
      <c r="C55" s="146">
        <v>0</v>
      </c>
      <c r="D55" s="147">
        <v>0</v>
      </c>
      <c r="E55" s="148">
        <f t="shared" si="3"/>
        <v>0</v>
      </c>
      <c r="F55" s="149">
        <f t="shared" si="4"/>
        <v>0</v>
      </c>
      <c r="G55" s="154">
        <v>0</v>
      </c>
      <c r="H55" s="173">
        <f t="shared" si="5"/>
        <v>0</v>
      </c>
      <c r="I55" s="152">
        <f t="shared" si="6"/>
        <v>0</v>
      </c>
      <c r="J55" s="162">
        <v>0</v>
      </c>
      <c r="K55" s="163">
        <v>0</v>
      </c>
      <c r="L55" s="173">
        <f t="shared" si="7"/>
        <v>0</v>
      </c>
      <c r="M55" s="152">
        <f t="shared" si="8"/>
        <v>0</v>
      </c>
      <c r="N55" s="179"/>
    </row>
    <row r="56" spans="1:14" x14ac:dyDescent="0.35">
      <c r="A56" s="35" t="s">
        <v>347</v>
      </c>
      <c r="B56" s="34" t="s">
        <v>78</v>
      </c>
      <c r="C56" s="132">
        <v>0</v>
      </c>
      <c r="D56" s="133">
        <v>0</v>
      </c>
      <c r="E56" s="134">
        <f t="shared" si="3"/>
        <v>0</v>
      </c>
      <c r="F56" s="135">
        <f t="shared" si="4"/>
        <v>0</v>
      </c>
      <c r="G56" s="155">
        <v>0</v>
      </c>
      <c r="H56" s="174">
        <f t="shared" si="5"/>
        <v>0</v>
      </c>
      <c r="I56" s="138">
        <f t="shared" si="6"/>
        <v>0</v>
      </c>
      <c r="J56" s="139">
        <v>0</v>
      </c>
      <c r="K56" s="164">
        <v>0</v>
      </c>
      <c r="L56" s="174">
        <f t="shared" si="7"/>
        <v>0</v>
      </c>
      <c r="M56" s="138">
        <f t="shared" si="8"/>
        <v>0</v>
      </c>
      <c r="N56" s="180"/>
    </row>
    <row r="57" spans="1:14" x14ac:dyDescent="0.35">
      <c r="A57" s="27" t="s">
        <v>348</v>
      </c>
      <c r="B57" s="22" t="s">
        <v>72</v>
      </c>
      <c r="C57" s="23">
        <v>0</v>
      </c>
      <c r="D57" s="24">
        <v>0</v>
      </c>
      <c r="E57" s="69">
        <f t="shared" si="3"/>
        <v>0</v>
      </c>
      <c r="F57" s="25">
        <f t="shared" si="4"/>
        <v>0</v>
      </c>
      <c r="G57" s="156">
        <v>0</v>
      </c>
      <c r="H57" s="175">
        <f t="shared" si="5"/>
        <v>0</v>
      </c>
      <c r="I57" s="26">
        <f t="shared" si="6"/>
        <v>0</v>
      </c>
      <c r="J57" s="165">
        <v>0</v>
      </c>
      <c r="K57" s="166">
        <v>0</v>
      </c>
      <c r="L57" s="175">
        <f t="shared" si="7"/>
        <v>0</v>
      </c>
      <c r="M57" s="26">
        <f t="shared" si="8"/>
        <v>0</v>
      </c>
      <c r="N57" s="181"/>
    </row>
    <row r="58" spans="1:14" ht="21.75" thickBot="1" x14ac:dyDescent="0.4">
      <c r="A58" s="28" t="s">
        <v>349</v>
      </c>
      <c r="B58" s="29" t="s">
        <v>70</v>
      </c>
      <c r="C58" s="118">
        <v>0</v>
      </c>
      <c r="D58" s="119">
        <v>0</v>
      </c>
      <c r="E58" s="120">
        <f t="shared" si="3"/>
        <v>0</v>
      </c>
      <c r="F58" s="121">
        <f t="shared" si="4"/>
        <v>0</v>
      </c>
      <c r="G58" s="157">
        <v>0</v>
      </c>
      <c r="H58" s="176">
        <f t="shared" si="5"/>
        <v>0</v>
      </c>
      <c r="I58" s="124">
        <f t="shared" si="6"/>
        <v>0</v>
      </c>
      <c r="J58" s="167">
        <v>0</v>
      </c>
      <c r="K58" s="168">
        <v>0</v>
      </c>
      <c r="L58" s="176">
        <f t="shared" si="7"/>
        <v>0</v>
      </c>
      <c r="M58" s="124">
        <f t="shared" si="8"/>
        <v>0</v>
      </c>
      <c r="N58" s="182"/>
    </row>
    <row r="59" spans="1:14" ht="21.75" thickBot="1" x14ac:dyDescent="0.4">
      <c r="A59" s="93" t="s">
        <v>350</v>
      </c>
      <c r="B59" s="94" t="s">
        <v>351</v>
      </c>
      <c r="C59" s="146">
        <v>0</v>
      </c>
      <c r="D59" s="147">
        <v>0</v>
      </c>
      <c r="E59" s="148">
        <f t="shared" si="3"/>
        <v>0</v>
      </c>
      <c r="F59" s="149">
        <f t="shared" si="4"/>
        <v>0</v>
      </c>
      <c r="G59" s="154">
        <v>0</v>
      </c>
      <c r="H59" s="173">
        <f t="shared" si="5"/>
        <v>0</v>
      </c>
      <c r="I59" s="152">
        <f t="shared" si="6"/>
        <v>0</v>
      </c>
      <c r="J59" s="162">
        <v>0</v>
      </c>
      <c r="K59" s="163">
        <v>0</v>
      </c>
      <c r="L59" s="173">
        <f t="shared" si="7"/>
        <v>0</v>
      </c>
      <c r="M59" s="152">
        <f t="shared" si="8"/>
        <v>0</v>
      </c>
      <c r="N59" s="179"/>
    </row>
    <row r="60" spans="1:14" x14ac:dyDescent="0.35">
      <c r="A60" s="35" t="s">
        <v>352</v>
      </c>
      <c r="B60" s="34" t="s">
        <v>104</v>
      </c>
      <c r="C60" s="132">
        <v>0</v>
      </c>
      <c r="D60" s="133">
        <v>0</v>
      </c>
      <c r="E60" s="134">
        <f t="shared" si="3"/>
        <v>0</v>
      </c>
      <c r="F60" s="135">
        <f t="shared" si="4"/>
        <v>0</v>
      </c>
      <c r="G60" s="155">
        <v>0</v>
      </c>
      <c r="H60" s="174">
        <f t="shared" si="5"/>
        <v>0</v>
      </c>
      <c r="I60" s="138">
        <f t="shared" si="6"/>
        <v>0</v>
      </c>
      <c r="J60" s="139">
        <v>0</v>
      </c>
      <c r="K60" s="164">
        <v>0</v>
      </c>
      <c r="L60" s="174">
        <f t="shared" si="7"/>
        <v>0</v>
      </c>
      <c r="M60" s="138">
        <f t="shared" si="8"/>
        <v>0</v>
      </c>
      <c r="N60" s="180"/>
    </row>
    <row r="61" spans="1:14" ht="21.75" thickBot="1" x14ac:dyDescent="0.4">
      <c r="A61" s="28" t="s">
        <v>353</v>
      </c>
      <c r="B61" s="29" t="s">
        <v>106</v>
      </c>
      <c r="C61" s="118">
        <v>0</v>
      </c>
      <c r="D61" s="119">
        <v>0</v>
      </c>
      <c r="E61" s="120">
        <f t="shared" si="3"/>
        <v>0</v>
      </c>
      <c r="F61" s="121">
        <f t="shared" si="4"/>
        <v>0</v>
      </c>
      <c r="G61" s="157">
        <v>0</v>
      </c>
      <c r="H61" s="176">
        <f t="shared" si="5"/>
        <v>0</v>
      </c>
      <c r="I61" s="124">
        <f t="shared" si="6"/>
        <v>0</v>
      </c>
      <c r="J61" s="167">
        <v>0</v>
      </c>
      <c r="K61" s="168">
        <v>0</v>
      </c>
      <c r="L61" s="176">
        <f t="shared" si="7"/>
        <v>0</v>
      </c>
      <c r="M61" s="124">
        <f t="shared" si="8"/>
        <v>0</v>
      </c>
      <c r="N61" s="182"/>
    </row>
    <row r="62" spans="1:14" ht="21.75" thickBot="1" x14ac:dyDescent="0.4">
      <c r="A62" s="93" t="s">
        <v>354</v>
      </c>
      <c r="B62" s="94" t="s">
        <v>355</v>
      </c>
      <c r="C62" s="146">
        <v>0</v>
      </c>
      <c r="D62" s="147">
        <v>0</v>
      </c>
      <c r="E62" s="148">
        <f t="shared" si="3"/>
        <v>0</v>
      </c>
      <c r="F62" s="149">
        <f t="shared" si="4"/>
        <v>0</v>
      </c>
      <c r="G62" s="154">
        <v>0</v>
      </c>
      <c r="H62" s="173">
        <f t="shared" si="5"/>
        <v>0</v>
      </c>
      <c r="I62" s="152">
        <f t="shared" si="6"/>
        <v>0</v>
      </c>
      <c r="J62" s="162">
        <v>0</v>
      </c>
      <c r="K62" s="163">
        <v>0</v>
      </c>
      <c r="L62" s="173">
        <f t="shared" si="7"/>
        <v>0</v>
      </c>
      <c r="M62" s="152">
        <f t="shared" si="8"/>
        <v>0</v>
      </c>
      <c r="N62" s="179"/>
    </row>
    <row r="63" spans="1:14" x14ac:dyDescent="0.35">
      <c r="A63" s="35" t="s">
        <v>356</v>
      </c>
      <c r="B63" s="34" t="s">
        <v>82</v>
      </c>
      <c r="C63" s="132">
        <v>0</v>
      </c>
      <c r="D63" s="133">
        <v>0</v>
      </c>
      <c r="E63" s="134">
        <f t="shared" si="3"/>
        <v>0</v>
      </c>
      <c r="F63" s="135">
        <f t="shared" si="4"/>
        <v>0</v>
      </c>
      <c r="G63" s="155">
        <v>0</v>
      </c>
      <c r="H63" s="174">
        <f t="shared" si="5"/>
        <v>0</v>
      </c>
      <c r="I63" s="138">
        <f t="shared" si="6"/>
        <v>0</v>
      </c>
      <c r="J63" s="139">
        <v>0</v>
      </c>
      <c r="K63" s="164">
        <v>0</v>
      </c>
      <c r="L63" s="174">
        <f t="shared" si="7"/>
        <v>0</v>
      </c>
      <c r="M63" s="138">
        <f t="shared" si="8"/>
        <v>0</v>
      </c>
      <c r="N63" s="180"/>
    </row>
    <row r="64" spans="1:14" ht="21.75" thickBot="1" x14ac:dyDescent="0.4">
      <c r="A64" s="28" t="s">
        <v>357</v>
      </c>
      <c r="B64" s="29" t="s">
        <v>86</v>
      </c>
      <c r="C64" s="118">
        <v>0</v>
      </c>
      <c r="D64" s="119">
        <v>0</v>
      </c>
      <c r="E64" s="120">
        <f t="shared" si="3"/>
        <v>0</v>
      </c>
      <c r="F64" s="121">
        <f t="shared" si="4"/>
        <v>0</v>
      </c>
      <c r="G64" s="157">
        <v>0</v>
      </c>
      <c r="H64" s="176">
        <f t="shared" si="5"/>
        <v>0</v>
      </c>
      <c r="I64" s="124">
        <f t="shared" si="6"/>
        <v>0</v>
      </c>
      <c r="J64" s="167">
        <v>0</v>
      </c>
      <c r="K64" s="168">
        <v>0</v>
      </c>
      <c r="L64" s="176">
        <f t="shared" si="7"/>
        <v>0</v>
      </c>
      <c r="M64" s="124">
        <f t="shared" si="8"/>
        <v>0</v>
      </c>
      <c r="N64" s="182"/>
    </row>
    <row r="65" spans="1:14" ht="21.75" thickBot="1" x14ac:dyDescent="0.4">
      <c r="A65" s="93" t="s">
        <v>358</v>
      </c>
      <c r="B65" s="94" t="s">
        <v>359</v>
      </c>
      <c r="C65" s="146">
        <v>40</v>
      </c>
      <c r="D65" s="147">
        <v>48</v>
      </c>
      <c r="E65" s="148">
        <f t="shared" si="3"/>
        <v>120</v>
      </c>
      <c r="F65" s="149">
        <f t="shared" si="4"/>
        <v>5</v>
      </c>
      <c r="G65" s="154">
        <v>40</v>
      </c>
      <c r="H65" s="173">
        <f t="shared" si="5"/>
        <v>83.333333333333343</v>
      </c>
      <c r="I65" s="152">
        <f t="shared" si="6"/>
        <v>5</v>
      </c>
      <c r="J65" s="162">
        <v>40</v>
      </c>
      <c r="K65" s="163">
        <v>40</v>
      </c>
      <c r="L65" s="173">
        <f t="shared" si="7"/>
        <v>100</v>
      </c>
      <c r="M65" s="152">
        <f t="shared" si="8"/>
        <v>5</v>
      </c>
      <c r="N65" s="179"/>
    </row>
    <row r="66" spans="1:14" x14ac:dyDescent="0.35">
      <c r="A66" s="35" t="s">
        <v>360</v>
      </c>
      <c r="B66" s="34" t="s">
        <v>126</v>
      </c>
      <c r="C66" s="139">
        <v>0</v>
      </c>
      <c r="D66" s="140">
        <v>0</v>
      </c>
      <c r="E66" s="141">
        <f t="shared" si="3"/>
        <v>0</v>
      </c>
      <c r="F66" s="142">
        <f t="shared" si="4"/>
        <v>0</v>
      </c>
      <c r="G66" s="158">
        <v>0</v>
      </c>
      <c r="H66" s="177">
        <f t="shared" si="5"/>
        <v>0</v>
      </c>
      <c r="I66" s="145">
        <f t="shared" si="6"/>
        <v>0</v>
      </c>
      <c r="J66" s="139">
        <v>0</v>
      </c>
      <c r="K66" s="169">
        <v>0</v>
      </c>
      <c r="L66" s="177">
        <f t="shared" si="7"/>
        <v>0</v>
      </c>
      <c r="M66" s="145">
        <f t="shared" si="8"/>
        <v>0</v>
      </c>
      <c r="N66" s="180"/>
    </row>
    <row r="67" spans="1:14" x14ac:dyDescent="0.35">
      <c r="A67" s="27" t="s">
        <v>361</v>
      </c>
      <c r="B67" s="22" t="s">
        <v>132</v>
      </c>
      <c r="C67" s="23">
        <v>0</v>
      </c>
      <c r="D67" s="24">
        <v>0</v>
      </c>
      <c r="E67" s="69">
        <f t="shared" si="3"/>
        <v>0</v>
      </c>
      <c r="F67" s="25">
        <f t="shared" si="4"/>
        <v>0</v>
      </c>
      <c r="G67" s="156">
        <v>0</v>
      </c>
      <c r="H67" s="175">
        <f t="shared" si="5"/>
        <v>0</v>
      </c>
      <c r="I67" s="26">
        <f t="shared" si="6"/>
        <v>0</v>
      </c>
      <c r="J67" s="165">
        <v>0</v>
      </c>
      <c r="K67" s="166">
        <v>0</v>
      </c>
      <c r="L67" s="175">
        <f t="shared" si="7"/>
        <v>0</v>
      </c>
      <c r="M67" s="26">
        <f t="shared" si="8"/>
        <v>0</v>
      </c>
      <c r="N67" s="181"/>
    </row>
    <row r="68" spans="1:14" x14ac:dyDescent="0.35">
      <c r="A68" s="27" t="s">
        <v>362</v>
      </c>
      <c r="B68" s="22" t="s">
        <v>124</v>
      </c>
      <c r="C68" s="23">
        <v>0</v>
      </c>
      <c r="D68" s="24">
        <v>0</v>
      </c>
      <c r="E68" s="69">
        <f t="shared" si="3"/>
        <v>0</v>
      </c>
      <c r="F68" s="25">
        <f t="shared" si="4"/>
        <v>0</v>
      </c>
      <c r="G68" s="156">
        <v>0</v>
      </c>
      <c r="H68" s="175">
        <f t="shared" si="5"/>
        <v>0</v>
      </c>
      <c r="I68" s="26">
        <f t="shared" si="6"/>
        <v>0</v>
      </c>
      <c r="J68" s="165">
        <v>0</v>
      </c>
      <c r="K68" s="166">
        <v>0</v>
      </c>
      <c r="L68" s="175">
        <f t="shared" si="7"/>
        <v>0</v>
      </c>
      <c r="M68" s="26">
        <f t="shared" si="8"/>
        <v>0</v>
      </c>
      <c r="N68" s="181"/>
    </row>
    <row r="69" spans="1:14" ht="21.75" thickBot="1" x14ac:dyDescent="0.4">
      <c r="A69" s="28" t="s">
        <v>363</v>
      </c>
      <c r="B69" s="29" t="s">
        <v>138</v>
      </c>
      <c r="C69" s="118">
        <v>0</v>
      </c>
      <c r="D69" s="119">
        <v>0</v>
      </c>
      <c r="E69" s="120">
        <f t="shared" si="3"/>
        <v>0</v>
      </c>
      <c r="F69" s="121">
        <f t="shared" si="4"/>
        <v>0</v>
      </c>
      <c r="G69" s="157">
        <v>0</v>
      </c>
      <c r="H69" s="176">
        <f t="shared" si="5"/>
        <v>0</v>
      </c>
      <c r="I69" s="124">
        <f t="shared" si="6"/>
        <v>0</v>
      </c>
      <c r="J69" s="167">
        <v>0</v>
      </c>
      <c r="K69" s="168">
        <v>0</v>
      </c>
      <c r="L69" s="176">
        <f t="shared" si="7"/>
        <v>0</v>
      </c>
      <c r="M69" s="124">
        <f t="shared" si="8"/>
        <v>0</v>
      </c>
      <c r="N69" s="182"/>
    </row>
    <row r="70" spans="1:14" ht="21.75" thickBot="1" x14ac:dyDescent="0.4">
      <c r="A70" s="93" t="s">
        <v>364</v>
      </c>
      <c r="B70" s="94" t="s">
        <v>365</v>
      </c>
      <c r="C70" s="146">
        <v>20</v>
      </c>
      <c r="D70" s="147">
        <v>22</v>
      </c>
      <c r="E70" s="148">
        <f t="shared" si="3"/>
        <v>110.00000000000001</v>
      </c>
      <c r="F70" s="149">
        <f t="shared" si="4"/>
        <v>5</v>
      </c>
      <c r="G70" s="154">
        <v>19</v>
      </c>
      <c r="H70" s="173">
        <f t="shared" si="5"/>
        <v>86.36363636363636</v>
      </c>
      <c r="I70" s="152">
        <f t="shared" si="6"/>
        <v>5</v>
      </c>
      <c r="J70" s="162">
        <v>19</v>
      </c>
      <c r="K70" s="163">
        <v>19</v>
      </c>
      <c r="L70" s="173">
        <f t="shared" si="7"/>
        <v>100</v>
      </c>
      <c r="M70" s="152">
        <f t="shared" si="8"/>
        <v>5</v>
      </c>
      <c r="N70" s="179"/>
    </row>
    <row r="71" spans="1:14" ht="21.75" thickBot="1" x14ac:dyDescent="0.4">
      <c r="A71" s="97" t="s">
        <v>366</v>
      </c>
      <c r="B71" s="96" t="s">
        <v>184</v>
      </c>
      <c r="C71" s="125">
        <v>0</v>
      </c>
      <c r="D71" s="126">
        <v>0</v>
      </c>
      <c r="E71" s="127">
        <f t="shared" si="3"/>
        <v>0</v>
      </c>
      <c r="F71" s="128">
        <f t="shared" si="4"/>
        <v>0</v>
      </c>
      <c r="G71" s="153">
        <v>0</v>
      </c>
      <c r="H71" s="172">
        <f t="shared" si="5"/>
        <v>0</v>
      </c>
      <c r="I71" s="131">
        <f t="shared" si="6"/>
        <v>0</v>
      </c>
      <c r="J71" s="160">
        <v>0</v>
      </c>
      <c r="K71" s="161">
        <v>0</v>
      </c>
      <c r="L71" s="172">
        <f t="shared" si="7"/>
        <v>0</v>
      </c>
      <c r="M71" s="131">
        <f t="shared" si="8"/>
        <v>0</v>
      </c>
      <c r="N71" s="184"/>
    </row>
    <row r="72" spans="1:14" ht="21.75" thickBot="1" x14ac:dyDescent="0.4">
      <c r="A72" s="93" t="s">
        <v>367</v>
      </c>
      <c r="B72" s="94" t="s">
        <v>368</v>
      </c>
      <c r="C72" s="146">
        <v>0</v>
      </c>
      <c r="D72" s="147">
        <v>0</v>
      </c>
      <c r="E72" s="148">
        <f t="shared" ref="E72:E86" si="9">IF(C72=0,0,IF(D72="N/A",0,IF(D72=0,0,(D72/C72)*100)))</f>
        <v>0</v>
      </c>
      <c r="F72" s="149">
        <f t="shared" ref="F72:F86" si="10">IF(C72=0,0,IF(E72=0,1,IF(E72&gt;=$U$2,5,IF(E72&gt;=$T$2,4+((E72-$T$2)*$V$2),IF(E72&gt;=$S$2,3+((E72-$S$2)*$V$2),IF(E72&gt;=$R$2,2+((E72-$R$2)*$V$2),IF(E72&gt;=$Q$2,1+((E72-$Q$2)*$V$2),1)))))))</f>
        <v>0</v>
      </c>
      <c r="G72" s="154">
        <v>0</v>
      </c>
      <c r="H72" s="173">
        <f t="shared" ref="H72:H86" si="11">IF(D72=0,0,IF(G72="N/A",0,IF(G72=0,0,(G72/D72)*100)))</f>
        <v>0</v>
      </c>
      <c r="I72" s="152">
        <f t="shared" ref="I72:I86" si="12">IF(C72=0,0,IF(G72=0,1,IF(G72="N/A",1,IF(H72=0,1,IF(H72&gt;=$U$3,5,IF(H72&gt;=$T$3,4+((H72-$T$3)*$V$3),IF(H72&gt;=$S$3,3+((H72-$S$3)*$V$3),IF(H72&gt;=$R$3,2+((H72-$R$3)*$V$3),IF(H72&gt;=$Q$3,1+((H72-$Q$3)*$V$3),1)))))))))</f>
        <v>0</v>
      </c>
      <c r="J72" s="162">
        <v>0</v>
      </c>
      <c r="K72" s="163">
        <v>0</v>
      </c>
      <c r="L72" s="173">
        <f t="shared" ref="L72:L86" si="13">IF(G72=0,0,IF(K72="N/A",0,IF(K72=0,0,(K72/J72)*100)))</f>
        <v>0</v>
      </c>
      <c r="M72" s="152">
        <f t="shared" ref="M72:M86" si="14">IF(C72=0,0,IF(L72=0,1,IF(L72="N/A",1,IF(L72=0,1,IF(L72&gt;=$U$4,5,IF(L72&gt;=$T$4,4+((L72-$T$4)*$V$4),IF(L72&gt;=$S$4,3+((L72-$S$4)*$V$4),IF(L72&gt;=$R$4,2+((L72-$R$4)*$V$4),IF(L72&gt;=$Q$4,1+((L72-$Q$4)*$V$4),1)))))))))</f>
        <v>0</v>
      </c>
      <c r="N72" s="179"/>
    </row>
    <row r="73" spans="1:14" x14ac:dyDescent="0.35">
      <c r="A73" s="35" t="s">
        <v>369</v>
      </c>
      <c r="B73" s="34" t="s">
        <v>182</v>
      </c>
      <c r="C73" s="132">
        <v>0</v>
      </c>
      <c r="D73" s="133">
        <v>0</v>
      </c>
      <c r="E73" s="134">
        <f t="shared" si="9"/>
        <v>0</v>
      </c>
      <c r="F73" s="135">
        <f t="shared" si="10"/>
        <v>0</v>
      </c>
      <c r="G73" s="155">
        <v>0</v>
      </c>
      <c r="H73" s="174">
        <f t="shared" si="11"/>
        <v>0</v>
      </c>
      <c r="I73" s="138">
        <f t="shared" si="12"/>
        <v>0</v>
      </c>
      <c r="J73" s="139">
        <v>0</v>
      </c>
      <c r="K73" s="164">
        <v>0</v>
      </c>
      <c r="L73" s="174">
        <f t="shared" si="13"/>
        <v>0</v>
      </c>
      <c r="M73" s="138">
        <f t="shared" si="14"/>
        <v>0</v>
      </c>
      <c r="N73" s="180"/>
    </row>
    <row r="74" spans="1:14" ht="21.75" thickBot="1" x14ac:dyDescent="0.4">
      <c r="A74" s="28" t="s">
        <v>370</v>
      </c>
      <c r="B74" s="29" t="s">
        <v>164</v>
      </c>
      <c r="C74" s="118">
        <v>0</v>
      </c>
      <c r="D74" s="119">
        <v>0</v>
      </c>
      <c r="E74" s="120">
        <f t="shared" si="9"/>
        <v>0</v>
      </c>
      <c r="F74" s="121">
        <f t="shared" si="10"/>
        <v>0</v>
      </c>
      <c r="G74" s="157">
        <v>0</v>
      </c>
      <c r="H74" s="176">
        <f t="shared" si="11"/>
        <v>0</v>
      </c>
      <c r="I74" s="124">
        <f t="shared" si="12"/>
        <v>0</v>
      </c>
      <c r="J74" s="167">
        <v>0</v>
      </c>
      <c r="K74" s="168">
        <v>0</v>
      </c>
      <c r="L74" s="176">
        <f t="shared" si="13"/>
        <v>0</v>
      </c>
      <c r="M74" s="124">
        <f t="shared" si="14"/>
        <v>0</v>
      </c>
      <c r="N74" s="182"/>
    </row>
    <row r="75" spans="1:14" ht="21.75" thickBot="1" x14ac:dyDescent="0.4">
      <c r="A75" s="93" t="s">
        <v>371</v>
      </c>
      <c r="B75" s="94" t="s">
        <v>372</v>
      </c>
      <c r="C75" s="146">
        <v>40</v>
      </c>
      <c r="D75" s="147">
        <v>40</v>
      </c>
      <c r="E75" s="148">
        <f t="shared" si="9"/>
        <v>100</v>
      </c>
      <c r="F75" s="149">
        <f t="shared" si="10"/>
        <v>5</v>
      </c>
      <c r="G75" s="154">
        <v>32</v>
      </c>
      <c r="H75" s="173">
        <f t="shared" si="11"/>
        <v>80</v>
      </c>
      <c r="I75" s="152">
        <f t="shared" si="12"/>
        <v>5</v>
      </c>
      <c r="J75" s="162">
        <v>32</v>
      </c>
      <c r="K75" s="163">
        <v>32</v>
      </c>
      <c r="L75" s="173">
        <f t="shared" si="13"/>
        <v>100</v>
      </c>
      <c r="M75" s="152">
        <f t="shared" si="14"/>
        <v>5</v>
      </c>
      <c r="N75" s="179"/>
    </row>
    <row r="76" spans="1:14" x14ac:dyDescent="0.35">
      <c r="A76" s="35" t="s">
        <v>373</v>
      </c>
      <c r="B76" s="34" t="s">
        <v>195</v>
      </c>
      <c r="C76" s="132">
        <v>20</v>
      </c>
      <c r="D76" s="133">
        <v>20</v>
      </c>
      <c r="E76" s="134">
        <f t="shared" si="9"/>
        <v>100</v>
      </c>
      <c r="F76" s="135">
        <f t="shared" si="10"/>
        <v>5</v>
      </c>
      <c r="G76" s="155">
        <v>20</v>
      </c>
      <c r="H76" s="174">
        <f t="shared" si="11"/>
        <v>100</v>
      </c>
      <c r="I76" s="138">
        <f t="shared" si="12"/>
        <v>5</v>
      </c>
      <c r="J76" s="139">
        <v>20</v>
      </c>
      <c r="K76" s="164">
        <v>0</v>
      </c>
      <c r="L76" s="174">
        <f t="shared" si="13"/>
        <v>0</v>
      </c>
      <c r="M76" s="138">
        <f t="shared" si="14"/>
        <v>1</v>
      </c>
      <c r="N76" s="180"/>
    </row>
    <row r="77" spans="1:14" ht="21.75" thickBot="1" x14ac:dyDescent="0.4">
      <c r="A77" s="28" t="s">
        <v>374</v>
      </c>
      <c r="B77" s="29" t="s">
        <v>189</v>
      </c>
      <c r="C77" s="118">
        <v>20</v>
      </c>
      <c r="D77" s="119">
        <v>20</v>
      </c>
      <c r="E77" s="120">
        <f t="shared" si="9"/>
        <v>100</v>
      </c>
      <c r="F77" s="121">
        <f t="shared" si="10"/>
        <v>5</v>
      </c>
      <c r="G77" s="157">
        <v>20</v>
      </c>
      <c r="H77" s="176">
        <f t="shared" si="11"/>
        <v>100</v>
      </c>
      <c r="I77" s="124">
        <f t="shared" si="12"/>
        <v>5</v>
      </c>
      <c r="J77" s="167">
        <v>20</v>
      </c>
      <c r="K77" s="168">
        <v>20</v>
      </c>
      <c r="L77" s="176">
        <f t="shared" si="13"/>
        <v>100</v>
      </c>
      <c r="M77" s="124">
        <f t="shared" si="14"/>
        <v>5</v>
      </c>
      <c r="N77" s="182"/>
    </row>
    <row r="78" spans="1:14" ht="21.75" thickBot="1" x14ac:dyDescent="0.4">
      <c r="A78" s="93" t="s">
        <v>375</v>
      </c>
      <c r="B78" s="94" t="s">
        <v>376</v>
      </c>
      <c r="C78" s="146">
        <v>40</v>
      </c>
      <c r="D78" s="147">
        <v>40</v>
      </c>
      <c r="E78" s="148">
        <f t="shared" si="9"/>
        <v>100</v>
      </c>
      <c r="F78" s="149">
        <f t="shared" si="10"/>
        <v>5</v>
      </c>
      <c r="G78" s="154">
        <v>40</v>
      </c>
      <c r="H78" s="173">
        <f t="shared" si="11"/>
        <v>100</v>
      </c>
      <c r="I78" s="152">
        <f t="shared" si="12"/>
        <v>5</v>
      </c>
      <c r="J78" s="162">
        <v>40</v>
      </c>
      <c r="K78" s="163">
        <v>0</v>
      </c>
      <c r="L78" s="173">
        <f t="shared" si="13"/>
        <v>0</v>
      </c>
      <c r="M78" s="152">
        <f t="shared" si="14"/>
        <v>1</v>
      </c>
      <c r="N78" s="179"/>
    </row>
    <row r="79" spans="1:14" x14ac:dyDescent="0.35">
      <c r="A79" s="35" t="s">
        <v>377</v>
      </c>
      <c r="B79" s="34" t="s">
        <v>208</v>
      </c>
      <c r="C79" s="132">
        <v>0</v>
      </c>
      <c r="D79" s="133">
        <v>0</v>
      </c>
      <c r="E79" s="134">
        <f t="shared" si="9"/>
        <v>0</v>
      </c>
      <c r="F79" s="135">
        <f t="shared" si="10"/>
        <v>0</v>
      </c>
      <c r="G79" s="155">
        <v>0</v>
      </c>
      <c r="H79" s="174">
        <f t="shared" si="11"/>
        <v>0</v>
      </c>
      <c r="I79" s="138">
        <f t="shared" si="12"/>
        <v>0</v>
      </c>
      <c r="J79" s="139">
        <v>0</v>
      </c>
      <c r="K79" s="164">
        <v>0</v>
      </c>
      <c r="L79" s="174">
        <f t="shared" si="13"/>
        <v>0</v>
      </c>
      <c r="M79" s="138">
        <f t="shared" si="14"/>
        <v>0</v>
      </c>
      <c r="N79" s="180"/>
    </row>
    <row r="80" spans="1:14" ht="21.75" thickBot="1" x14ac:dyDescent="0.4">
      <c r="A80" s="28" t="s">
        <v>378</v>
      </c>
      <c r="B80" s="29" t="s">
        <v>202</v>
      </c>
      <c r="C80" s="118">
        <v>0</v>
      </c>
      <c r="D80" s="119">
        <v>0</v>
      </c>
      <c r="E80" s="120">
        <f t="shared" si="9"/>
        <v>0</v>
      </c>
      <c r="F80" s="121">
        <f t="shared" si="10"/>
        <v>0</v>
      </c>
      <c r="G80" s="157">
        <v>0</v>
      </c>
      <c r="H80" s="176">
        <f t="shared" si="11"/>
        <v>0</v>
      </c>
      <c r="I80" s="124">
        <f t="shared" si="12"/>
        <v>0</v>
      </c>
      <c r="J80" s="167">
        <v>0</v>
      </c>
      <c r="K80" s="168">
        <v>0</v>
      </c>
      <c r="L80" s="176">
        <f t="shared" si="13"/>
        <v>0</v>
      </c>
      <c r="M80" s="124">
        <f t="shared" si="14"/>
        <v>0</v>
      </c>
      <c r="N80" s="182"/>
    </row>
    <row r="81" spans="1:14" ht="21.75" thickBot="1" x14ac:dyDescent="0.4">
      <c r="A81" s="93" t="s">
        <v>379</v>
      </c>
      <c r="B81" s="94" t="s">
        <v>380</v>
      </c>
      <c r="C81" s="146">
        <v>20</v>
      </c>
      <c r="D81" s="147">
        <v>20</v>
      </c>
      <c r="E81" s="148">
        <f t="shared" si="9"/>
        <v>100</v>
      </c>
      <c r="F81" s="149">
        <f t="shared" si="10"/>
        <v>5</v>
      </c>
      <c r="G81" s="154">
        <v>20</v>
      </c>
      <c r="H81" s="173">
        <f t="shared" si="11"/>
        <v>100</v>
      </c>
      <c r="I81" s="152">
        <f t="shared" si="12"/>
        <v>5</v>
      </c>
      <c r="J81" s="162">
        <v>20</v>
      </c>
      <c r="K81" s="163">
        <v>20</v>
      </c>
      <c r="L81" s="173">
        <f t="shared" si="13"/>
        <v>100</v>
      </c>
      <c r="M81" s="152">
        <f t="shared" si="14"/>
        <v>5</v>
      </c>
      <c r="N81" s="179"/>
    </row>
    <row r="82" spans="1:14" ht="21.75" thickBot="1" x14ac:dyDescent="0.4">
      <c r="A82" s="93" t="s">
        <v>381</v>
      </c>
      <c r="B82" s="94" t="s">
        <v>382</v>
      </c>
      <c r="C82" s="146">
        <v>20</v>
      </c>
      <c r="D82" s="147">
        <v>20</v>
      </c>
      <c r="E82" s="148">
        <f t="shared" si="9"/>
        <v>100</v>
      </c>
      <c r="F82" s="149">
        <f t="shared" si="10"/>
        <v>5</v>
      </c>
      <c r="G82" s="154">
        <v>20</v>
      </c>
      <c r="H82" s="173">
        <f t="shared" si="11"/>
        <v>100</v>
      </c>
      <c r="I82" s="152">
        <f t="shared" si="12"/>
        <v>5</v>
      </c>
      <c r="J82" s="162">
        <v>20</v>
      </c>
      <c r="K82" s="163">
        <v>20</v>
      </c>
      <c r="L82" s="173">
        <f t="shared" si="13"/>
        <v>100</v>
      </c>
      <c r="M82" s="152">
        <f t="shared" si="14"/>
        <v>5</v>
      </c>
      <c r="N82" s="179"/>
    </row>
    <row r="83" spans="1:14" ht="21.75" thickBot="1" x14ac:dyDescent="0.4">
      <c r="A83" s="93" t="s">
        <v>383</v>
      </c>
      <c r="B83" s="94" t="s">
        <v>384</v>
      </c>
      <c r="C83" s="146">
        <v>0</v>
      </c>
      <c r="D83" s="147">
        <v>0</v>
      </c>
      <c r="E83" s="148">
        <f t="shared" si="9"/>
        <v>0</v>
      </c>
      <c r="F83" s="149">
        <f t="shared" si="10"/>
        <v>0</v>
      </c>
      <c r="G83" s="154">
        <v>0</v>
      </c>
      <c r="H83" s="173">
        <f t="shared" si="11"/>
        <v>0</v>
      </c>
      <c r="I83" s="152">
        <f t="shared" si="12"/>
        <v>0</v>
      </c>
      <c r="J83" s="162">
        <v>0</v>
      </c>
      <c r="K83" s="163">
        <v>0</v>
      </c>
      <c r="L83" s="173">
        <f t="shared" si="13"/>
        <v>0</v>
      </c>
      <c r="M83" s="152">
        <f t="shared" si="14"/>
        <v>0</v>
      </c>
      <c r="N83" s="179"/>
    </row>
    <row r="84" spans="1:14" x14ac:dyDescent="0.35">
      <c r="A84" s="35" t="s">
        <v>385</v>
      </c>
      <c r="B84" s="34" t="s">
        <v>176</v>
      </c>
      <c r="C84" s="132">
        <v>0</v>
      </c>
      <c r="D84" s="133">
        <v>0</v>
      </c>
      <c r="E84" s="134">
        <f t="shared" si="9"/>
        <v>0</v>
      </c>
      <c r="F84" s="135">
        <f t="shared" si="10"/>
        <v>0</v>
      </c>
      <c r="G84" s="155">
        <v>0</v>
      </c>
      <c r="H84" s="174">
        <f t="shared" si="11"/>
        <v>0</v>
      </c>
      <c r="I84" s="138">
        <f t="shared" si="12"/>
        <v>0</v>
      </c>
      <c r="J84" s="139">
        <v>0</v>
      </c>
      <c r="K84" s="164">
        <v>0</v>
      </c>
      <c r="L84" s="174">
        <f t="shared" si="13"/>
        <v>0</v>
      </c>
      <c r="M84" s="138">
        <f t="shared" si="14"/>
        <v>0</v>
      </c>
      <c r="N84" s="180"/>
    </row>
    <row r="85" spans="1:14" x14ac:dyDescent="0.35">
      <c r="A85" s="27" t="s">
        <v>386</v>
      </c>
      <c r="B85" s="22" t="s">
        <v>387</v>
      </c>
      <c r="C85" s="23">
        <v>0</v>
      </c>
      <c r="D85" s="24">
        <v>0</v>
      </c>
      <c r="E85" s="69">
        <f t="shared" si="9"/>
        <v>0</v>
      </c>
      <c r="F85" s="25">
        <f t="shared" si="10"/>
        <v>0</v>
      </c>
      <c r="G85" s="156">
        <v>0</v>
      </c>
      <c r="H85" s="175">
        <f t="shared" si="11"/>
        <v>0</v>
      </c>
      <c r="I85" s="26">
        <f t="shared" si="12"/>
        <v>0</v>
      </c>
      <c r="J85" s="165">
        <v>0</v>
      </c>
      <c r="K85" s="166">
        <v>0</v>
      </c>
      <c r="L85" s="175">
        <f t="shared" si="13"/>
        <v>0</v>
      </c>
      <c r="M85" s="26">
        <f t="shared" si="14"/>
        <v>0</v>
      </c>
      <c r="N85" s="181"/>
    </row>
    <row r="86" spans="1:14" ht="21.75" thickBot="1" x14ac:dyDescent="0.4">
      <c r="A86" s="28" t="s">
        <v>388</v>
      </c>
      <c r="B86" s="29" t="s">
        <v>389</v>
      </c>
      <c r="C86" s="30">
        <v>0</v>
      </c>
      <c r="D86" s="31">
        <v>0</v>
      </c>
      <c r="E86" s="71">
        <f t="shared" si="9"/>
        <v>0</v>
      </c>
      <c r="F86" s="32">
        <f t="shared" si="10"/>
        <v>0</v>
      </c>
      <c r="G86" s="159">
        <v>0</v>
      </c>
      <c r="H86" s="178">
        <f t="shared" si="11"/>
        <v>0</v>
      </c>
      <c r="I86" s="33">
        <f t="shared" si="12"/>
        <v>0</v>
      </c>
      <c r="J86" s="170">
        <v>0</v>
      </c>
      <c r="K86" s="171">
        <v>0</v>
      </c>
      <c r="L86" s="178">
        <f t="shared" si="13"/>
        <v>0</v>
      </c>
      <c r="M86" s="33">
        <f t="shared" si="14"/>
        <v>0</v>
      </c>
      <c r="N86" s="185"/>
    </row>
    <row r="87" spans="1:14" ht="21.75" thickBot="1" x14ac:dyDescent="0.4">
      <c r="A87" s="60"/>
      <c r="B87" s="61"/>
      <c r="C87" s="62"/>
      <c r="D87" s="62"/>
      <c r="E87" s="63"/>
      <c r="F87" s="64"/>
      <c r="G87" s="65"/>
      <c r="H87" s="66"/>
      <c r="I87" s="67"/>
      <c r="J87" s="68"/>
      <c r="K87" s="65"/>
      <c r="L87" s="66"/>
      <c r="M87" s="67"/>
      <c r="N87" s="100"/>
    </row>
    <row r="88" spans="1:14" x14ac:dyDescent="0.35">
      <c r="A88" s="78"/>
      <c r="B88" s="80" t="s">
        <v>273</v>
      </c>
      <c r="C88" s="77"/>
      <c r="D88" s="77"/>
      <c r="E88" s="77"/>
      <c r="F88" s="83">
        <f>MAX(F7:F86)</f>
        <v>5</v>
      </c>
      <c r="G88" s="65"/>
      <c r="H88" s="66"/>
      <c r="I88" s="83">
        <f>MAX(I7:I86)</f>
        <v>5</v>
      </c>
      <c r="J88" s="68"/>
      <c r="K88" s="65"/>
      <c r="L88" s="66"/>
      <c r="M88" s="83">
        <f>MAX(M7:M86)</f>
        <v>5</v>
      </c>
      <c r="N88" s="98"/>
    </row>
    <row r="89" spans="1:14" x14ac:dyDescent="0.35">
      <c r="A89" s="79"/>
      <c r="B89" s="81" t="s">
        <v>274</v>
      </c>
      <c r="C89" s="77"/>
      <c r="D89" s="77"/>
      <c r="E89" s="77"/>
      <c r="F89" s="82">
        <f>MIN(F7:F86)</f>
        <v>0</v>
      </c>
      <c r="G89" s="65"/>
      <c r="H89" s="66"/>
      <c r="I89" s="82">
        <f>MIN(I7:I86)</f>
        <v>0</v>
      </c>
      <c r="J89" s="68"/>
      <c r="K89" s="65"/>
      <c r="L89" s="66"/>
      <c r="M89" s="82">
        <f>MIN(M7:M86)</f>
        <v>0</v>
      </c>
      <c r="N89" s="98"/>
    </row>
    <row r="90" spans="1:14" x14ac:dyDescent="0.35">
      <c r="A90" s="88"/>
      <c r="B90" s="89" t="s">
        <v>275</v>
      </c>
      <c r="C90" s="77"/>
      <c r="D90" s="77"/>
      <c r="E90" s="77"/>
      <c r="F90" s="90">
        <f>(SUM(F7:F86))/(F98-F92)</f>
        <v>5</v>
      </c>
      <c r="G90" s="65"/>
      <c r="H90" s="66"/>
      <c r="I90" s="90">
        <f>(SUM(I7:I86))/(I98-I92)</f>
        <v>4.6131535947712417</v>
      </c>
      <c r="J90" s="68"/>
      <c r="K90" s="65"/>
      <c r="L90" s="66"/>
      <c r="M90" s="90">
        <f>(SUM(M7:M86))/(M98-M92)</f>
        <v>4.5294117647058822</v>
      </c>
      <c r="N90" s="98"/>
    </row>
    <row r="91" spans="1:14" x14ac:dyDescent="0.35">
      <c r="A91" s="79"/>
      <c r="B91" s="81" t="s">
        <v>283</v>
      </c>
      <c r="C91" s="77"/>
      <c r="D91" s="77"/>
      <c r="E91" s="77"/>
      <c r="F91" s="82"/>
      <c r="G91" s="65"/>
      <c r="H91" s="66"/>
      <c r="I91" s="82"/>
      <c r="J91" s="68"/>
      <c r="K91" s="65"/>
      <c r="L91" s="66"/>
      <c r="M91" s="82"/>
      <c r="N91" s="98"/>
    </row>
    <row r="92" spans="1:14" x14ac:dyDescent="0.35">
      <c r="A92" s="84" t="s">
        <v>276</v>
      </c>
      <c r="B92" s="85" t="s">
        <v>277</v>
      </c>
      <c r="C92" s="77"/>
      <c r="D92" s="77"/>
      <c r="E92" s="77"/>
      <c r="F92" s="91">
        <f>COUNTIF(F7:F86,"=0")</f>
        <v>63</v>
      </c>
      <c r="G92" s="65"/>
      <c r="H92" s="66"/>
      <c r="I92" s="91">
        <f>COUNTIF(I7:I86,"=0")</f>
        <v>63</v>
      </c>
      <c r="J92" s="68"/>
      <c r="K92" s="65"/>
      <c r="L92" s="66"/>
      <c r="M92" s="91">
        <f>COUNTIF(M7:M86,"=0")</f>
        <v>63</v>
      </c>
      <c r="N92" s="98"/>
    </row>
    <row r="93" spans="1:14" x14ac:dyDescent="0.35">
      <c r="A93" s="84" t="s">
        <v>272</v>
      </c>
      <c r="B93" s="85" t="s">
        <v>278</v>
      </c>
      <c r="C93" s="77"/>
      <c r="D93" s="77"/>
      <c r="E93" s="77"/>
      <c r="F93" s="91">
        <f>COUNTIF(F7:F86,"&lt;1")</f>
        <v>63</v>
      </c>
      <c r="G93" s="65"/>
      <c r="H93" s="66"/>
      <c r="I93" s="91">
        <f>COUNTIF(I7:I86,"&lt;1")</f>
        <v>63</v>
      </c>
      <c r="J93" s="68"/>
      <c r="K93" s="65"/>
      <c r="L93" s="66"/>
      <c r="M93" s="91">
        <f>COUNTIF(M7:M86,"&lt;1")</f>
        <v>63</v>
      </c>
      <c r="N93" s="98"/>
    </row>
    <row r="94" spans="1:14" x14ac:dyDescent="0.35">
      <c r="A94" s="84" t="s">
        <v>272</v>
      </c>
      <c r="B94" s="85" t="s">
        <v>279</v>
      </c>
      <c r="C94" s="77"/>
      <c r="D94" s="77"/>
      <c r="E94" s="77"/>
      <c r="F94" s="91">
        <f>COUNTIF(F7:F86,"&lt;2")-COUNTIF(F7:F86,"&lt;1")</f>
        <v>0</v>
      </c>
      <c r="G94" s="65"/>
      <c r="H94" s="66"/>
      <c r="I94" s="91">
        <f>COUNTIF(I7:I86,"&lt;2")-COUNTIF(I7:I86,"&lt;1")</f>
        <v>0</v>
      </c>
      <c r="J94" s="68"/>
      <c r="K94" s="65"/>
      <c r="L94" s="66"/>
      <c r="M94" s="91">
        <f>COUNTIF(M7:M86,"&lt;2")-COUNTIF(M7:M86,"&lt;1")</f>
        <v>2</v>
      </c>
      <c r="N94" s="98"/>
    </row>
    <row r="95" spans="1:14" x14ac:dyDescent="0.35">
      <c r="A95" s="84" t="s">
        <v>272</v>
      </c>
      <c r="B95" s="85" t="s">
        <v>280</v>
      </c>
      <c r="C95" s="77"/>
      <c r="D95" s="77"/>
      <c r="E95" s="77"/>
      <c r="F95" s="91">
        <f>COUNTIF(F7:F86,"&lt;3")-COUNTIF(F7:F86,"&lt;2")</f>
        <v>0</v>
      </c>
      <c r="G95" s="65"/>
      <c r="H95" s="66"/>
      <c r="I95" s="91">
        <f>COUNTIF(I7:I86,"&lt;3")-COUNTIF(I7:I86,"&lt;2")</f>
        <v>2</v>
      </c>
      <c r="J95" s="68"/>
      <c r="K95" s="65"/>
      <c r="L95" s="66"/>
      <c r="M95" s="91">
        <f>COUNTIF(M7:M86,"&lt;3")-COUNTIF(M7:M86,"&lt;2")</f>
        <v>0</v>
      </c>
      <c r="N95" s="98"/>
    </row>
    <row r="96" spans="1:14" x14ac:dyDescent="0.35">
      <c r="A96" s="84" t="s">
        <v>272</v>
      </c>
      <c r="B96" s="85" t="s">
        <v>281</v>
      </c>
      <c r="C96" s="77"/>
      <c r="D96" s="77"/>
      <c r="E96" s="77"/>
      <c r="F96" s="91">
        <f>COUNTIF(F7:F86,"&lt;4")-COUNTIF(F7:F86,"&lt;3")</f>
        <v>0</v>
      </c>
      <c r="G96" s="65"/>
      <c r="H96" s="66"/>
      <c r="I96" s="91">
        <f>COUNTIF(I7:I86,"&lt;4")-COUNTIF(I7:I86,"&lt;3")</f>
        <v>0</v>
      </c>
      <c r="J96" s="68"/>
      <c r="K96" s="65"/>
      <c r="L96" s="66"/>
      <c r="M96" s="91">
        <f>COUNTIF(M7:M86,"&lt;4")-COUNTIF(M7:M86,"&lt;3")</f>
        <v>0</v>
      </c>
      <c r="N96" s="98"/>
    </row>
    <row r="97" spans="1:14" x14ac:dyDescent="0.35">
      <c r="A97" s="84" t="s">
        <v>272</v>
      </c>
      <c r="B97" s="85" t="s">
        <v>282</v>
      </c>
      <c r="C97" s="77"/>
      <c r="D97" s="77"/>
      <c r="E97" s="77"/>
      <c r="F97" s="91">
        <f>COUNTIF(F7:F86,"&gt;4")+COUNTIF(F7:F86,"4")</f>
        <v>17</v>
      </c>
      <c r="G97" s="65"/>
      <c r="H97" s="66"/>
      <c r="I97" s="91">
        <f>COUNTIF(I7:I86,"&gt;4")+COUNTIF(I7:I86,"4")</f>
        <v>15</v>
      </c>
      <c r="J97" s="68"/>
      <c r="K97" s="65"/>
      <c r="L97" s="66"/>
      <c r="M97" s="91">
        <f>COUNTIF(M7:M86,"&gt;4")+COUNTIF(M7:M86,"4")</f>
        <v>15</v>
      </c>
      <c r="N97" s="98"/>
    </row>
    <row r="98" spans="1:14" ht="21.75" thickBot="1" x14ac:dyDescent="0.4">
      <c r="A98" s="86" t="s">
        <v>57</v>
      </c>
      <c r="B98" s="87"/>
      <c r="C98" s="77"/>
      <c r="D98" s="77"/>
      <c r="E98" s="77"/>
      <c r="F98" s="92">
        <f>SUM(F93:F97)</f>
        <v>80</v>
      </c>
      <c r="G98" s="65"/>
      <c r="H98" s="66"/>
      <c r="I98" s="92">
        <f>SUM(I93:I97)</f>
        <v>80</v>
      </c>
      <c r="J98" s="68"/>
      <c r="K98" s="65"/>
      <c r="L98" s="66"/>
      <c r="M98" s="92">
        <f>SUM(M93:M97)</f>
        <v>80</v>
      </c>
      <c r="N98" s="101"/>
    </row>
    <row r="99" spans="1:14" x14ac:dyDescent="0.35">
      <c r="A99" s="60"/>
      <c r="B99" s="61"/>
      <c r="C99" s="62"/>
      <c r="D99" s="62"/>
      <c r="E99" s="63"/>
      <c r="F99" s="64"/>
      <c r="G99" s="65"/>
      <c r="H99" s="66"/>
      <c r="I99" s="67"/>
      <c r="J99" s="68"/>
      <c r="K99" s="65"/>
      <c r="L99" s="66"/>
      <c r="M99" s="67"/>
    </row>
  </sheetData>
  <mergeCells count="6">
    <mergeCell ref="N5:N6"/>
    <mergeCell ref="A5:A6"/>
    <mergeCell ref="B5:B6"/>
    <mergeCell ref="C5:F5"/>
    <mergeCell ref="G5:I5"/>
    <mergeCell ref="J5:M5"/>
  </mergeCells>
  <pageMargins left="0.7" right="0.7" top="0.75" bottom="0.75" header="0.3" footer="0.3"/>
  <pageSetup paperSize="9" scale="61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zoomScale="110" zoomScaleNormal="110" zoomScaleSheetLayoutView="70" workbookViewId="0">
      <pane xSplit="2" ySplit="6" topLeftCell="C43" activePane="bottomRight" state="frozen"/>
      <selection pane="topRight" activeCell="C1" sqref="C1"/>
      <selection pane="bottomLeft" activeCell="A7" sqref="A7"/>
      <selection pane="bottomRight" activeCell="M77" sqref="M77"/>
    </sheetView>
  </sheetViews>
  <sheetFormatPr defaultRowHeight="21" x14ac:dyDescent="0.35"/>
  <cols>
    <col min="1" max="1" width="9.140625" style="21"/>
    <col min="2" max="2" width="21.42578125" style="21" bestFit="1" customWidth="1"/>
    <col min="3" max="9" width="11" style="13" customWidth="1"/>
    <col min="10" max="10" width="20.5703125" style="99" customWidth="1"/>
    <col min="11" max="233" width="9.140625" style="21"/>
    <col min="234" max="234" width="20.140625" style="21" bestFit="1" customWidth="1"/>
    <col min="235" max="237" width="7.7109375" style="21" customWidth="1"/>
    <col min="238" max="238" width="8.85546875" style="21" bestFit="1" customWidth="1"/>
    <col min="239" max="240" width="7.7109375" style="21" customWidth="1"/>
    <col min="241" max="241" width="8.85546875" style="21" bestFit="1" customWidth="1"/>
    <col min="242" max="242" width="8.42578125" style="21" customWidth="1"/>
    <col min="243" max="243" width="11.7109375" style="21" bestFit="1" customWidth="1"/>
    <col min="244" max="244" width="7.7109375" style="21" customWidth="1"/>
    <col min="245" max="245" width="8.85546875" style="21" bestFit="1" customWidth="1"/>
    <col min="246" max="489" width="9.140625" style="21"/>
    <col min="490" max="490" width="20.140625" style="21" bestFit="1" customWidth="1"/>
    <col min="491" max="493" width="7.7109375" style="21" customWidth="1"/>
    <col min="494" max="494" width="8.85546875" style="21" bestFit="1" customWidth="1"/>
    <col min="495" max="496" width="7.7109375" style="21" customWidth="1"/>
    <col min="497" max="497" width="8.85546875" style="21" bestFit="1" customWidth="1"/>
    <col min="498" max="498" width="8.42578125" style="21" customWidth="1"/>
    <col min="499" max="499" width="11.7109375" style="21" bestFit="1" customWidth="1"/>
    <col min="500" max="500" width="7.7109375" style="21" customWidth="1"/>
    <col min="501" max="501" width="8.85546875" style="21" bestFit="1" customWidth="1"/>
    <col min="502" max="745" width="9.140625" style="21"/>
    <col min="746" max="746" width="20.140625" style="21" bestFit="1" customWidth="1"/>
    <col min="747" max="749" width="7.7109375" style="21" customWidth="1"/>
    <col min="750" max="750" width="8.85546875" style="21" bestFit="1" customWidth="1"/>
    <col min="751" max="752" width="7.7109375" style="21" customWidth="1"/>
    <col min="753" max="753" width="8.85546875" style="21" bestFit="1" customWidth="1"/>
    <col min="754" max="754" width="8.42578125" style="21" customWidth="1"/>
    <col min="755" max="755" width="11.7109375" style="21" bestFit="1" customWidth="1"/>
    <col min="756" max="756" width="7.7109375" style="21" customWidth="1"/>
    <col min="757" max="757" width="8.85546875" style="21" bestFit="1" customWidth="1"/>
    <col min="758" max="1001" width="9.140625" style="21"/>
    <col min="1002" max="1002" width="20.140625" style="21" bestFit="1" customWidth="1"/>
    <col min="1003" max="1005" width="7.7109375" style="21" customWidth="1"/>
    <col min="1006" max="1006" width="8.85546875" style="21" bestFit="1" customWidth="1"/>
    <col min="1007" max="1008" width="7.7109375" style="21" customWidth="1"/>
    <col min="1009" max="1009" width="8.85546875" style="21" bestFit="1" customWidth="1"/>
    <col min="1010" max="1010" width="8.42578125" style="21" customWidth="1"/>
    <col min="1011" max="1011" width="11.7109375" style="21" bestFit="1" customWidth="1"/>
    <col min="1012" max="1012" width="7.7109375" style="21" customWidth="1"/>
    <col min="1013" max="1013" width="8.85546875" style="21" bestFit="1" customWidth="1"/>
    <col min="1014" max="1257" width="9.140625" style="21"/>
    <col min="1258" max="1258" width="20.140625" style="21" bestFit="1" customWidth="1"/>
    <col min="1259" max="1261" width="7.7109375" style="21" customWidth="1"/>
    <col min="1262" max="1262" width="8.85546875" style="21" bestFit="1" customWidth="1"/>
    <col min="1263" max="1264" width="7.7109375" style="21" customWidth="1"/>
    <col min="1265" max="1265" width="8.85546875" style="21" bestFit="1" customWidth="1"/>
    <col min="1266" max="1266" width="8.42578125" style="21" customWidth="1"/>
    <col min="1267" max="1267" width="11.7109375" style="21" bestFit="1" customWidth="1"/>
    <col min="1268" max="1268" width="7.7109375" style="21" customWidth="1"/>
    <col min="1269" max="1269" width="8.85546875" style="21" bestFit="1" customWidth="1"/>
    <col min="1270" max="1513" width="9.140625" style="21"/>
    <col min="1514" max="1514" width="20.140625" style="21" bestFit="1" customWidth="1"/>
    <col min="1515" max="1517" width="7.7109375" style="21" customWidth="1"/>
    <col min="1518" max="1518" width="8.85546875" style="21" bestFit="1" customWidth="1"/>
    <col min="1519" max="1520" width="7.7109375" style="21" customWidth="1"/>
    <col min="1521" max="1521" width="8.85546875" style="21" bestFit="1" customWidth="1"/>
    <col min="1522" max="1522" width="8.42578125" style="21" customWidth="1"/>
    <col min="1523" max="1523" width="11.7109375" style="21" bestFit="1" customWidth="1"/>
    <col min="1524" max="1524" width="7.7109375" style="21" customWidth="1"/>
    <col min="1525" max="1525" width="8.85546875" style="21" bestFit="1" customWidth="1"/>
    <col min="1526" max="1769" width="9.140625" style="21"/>
    <col min="1770" max="1770" width="20.140625" style="21" bestFit="1" customWidth="1"/>
    <col min="1771" max="1773" width="7.7109375" style="21" customWidth="1"/>
    <col min="1774" max="1774" width="8.85546875" style="21" bestFit="1" customWidth="1"/>
    <col min="1775" max="1776" width="7.7109375" style="21" customWidth="1"/>
    <col min="1777" max="1777" width="8.85546875" style="21" bestFit="1" customWidth="1"/>
    <col min="1778" max="1778" width="8.42578125" style="21" customWidth="1"/>
    <col min="1779" max="1779" width="11.7109375" style="21" bestFit="1" customWidth="1"/>
    <col min="1780" max="1780" width="7.7109375" style="21" customWidth="1"/>
    <col min="1781" max="1781" width="8.85546875" style="21" bestFit="1" customWidth="1"/>
    <col min="1782" max="2025" width="9.140625" style="21"/>
    <col min="2026" max="2026" width="20.140625" style="21" bestFit="1" customWidth="1"/>
    <col min="2027" max="2029" width="7.7109375" style="21" customWidth="1"/>
    <col min="2030" max="2030" width="8.85546875" style="21" bestFit="1" customWidth="1"/>
    <col min="2031" max="2032" width="7.7109375" style="21" customWidth="1"/>
    <col min="2033" max="2033" width="8.85546875" style="21" bestFit="1" customWidth="1"/>
    <col min="2034" max="2034" width="8.42578125" style="21" customWidth="1"/>
    <col min="2035" max="2035" width="11.7109375" style="21" bestFit="1" customWidth="1"/>
    <col min="2036" max="2036" width="7.7109375" style="21" customWidth="1"/>
    <col min="2037" max="2037" width="8.85546875" style="21" bestFit="1" customWidth="1"/>
    <col min="2038" max="2281" width="9.140625" style="21"/>
    <col min="2282" max="2282" width="20.140625" style="21" bestFit="1" customWidth="1"/>
    <col min="2283" max="2285" width="7.7109375" style="21" customWidth="1"/>
    <col min="2286" max="2286" width="8.85546875" style="21" bestFit="1" customWidth="1"/>
    <col min="2287" max="2288" width="7.7109375" style="21" customWidth="1"/>
    <col min="2289" max="2289" width="8.85546875" style="21" bestFit="1" customWidth="1"/>
    <col min="2290" max="2290" width="8.42578125" style="21" customWidth="1"/>
    <col min="2291" max="2291" width="11.7109375" style="21" bestFit="1" customWidth="1"/>
    <col min="2292" max="2292" width="7.7109375" style="21" customWidth="1"/>
    <col min="2293" max="2293" width="8.85546875" style="21" bestFit="1" customWidth="1"/>
    <col min="2294" max="2537" width="9.140625" style="21"/>
    <col min="2538" max="2538" width="20.140625" style="21" bestFit="1" customWidth="1"/>
    <col min="2539" max="2541" width="7.7109375" style="21" customWidth="1"/>
    <col min="2542" max="2542" width="8.85546875" style="21" bestFit="1" customWidth="1"/>
    <col min="2543" max="2544" width="7.7109375" style="21" customWidth="1"/>
    <col min="2545" max="2545" width="8.85546875" style="21" bestFit="1" customWidth="1"/>
    <col min="2546" max="2546" width="8.42578125" style="21" customWidth="1"/>
    <col min="2547" max="2547" width="11.7109375" style="21" bestFit="1" customWidth="1"/>
    <col min="2548" max="2548" width="7.7109375" style="21" customWidth="1"/>
    <col min="2549" max="2549" width="8.85546875" style="21" bestFit="1" customWidth="1"/>
    <col min="2550" max="2793" width="9.140625" style="21"/>
    <col min="2794" max="2794" width="20.140625" style="21" bestFit="1" customWidth="1"/>
    <col min="2795" max="2797" width="7.7109375" style="21" customWidth="1"/>
    <col min="2798" max="2798" width="8.85546875" style="21" bestFit="1" customWidth="1"/>
    <col min="2799" max="2800" width="7.7109375" style="21" customWidth="1"/>
    <col min="2801" max="2801" width="8.85546875" style="21" bestFit="1" customWidth="1"/>
    <col min="2802" max="2802" width="8.42578125" style="21" customWidth="1"/>
    <col min="2803" max="2803" width="11.7109375" style="21" bestFit="1" customWidth="1"/>
    <col min="2804" max="2804" width="7.7109375" style="21" customWidth="1"/>
    <col min="2805" max="2805" width="8.85546875" style="21" bestFit="1" customWidth="1"/>
    <col min="2806" max="3049" width="9.140625" style="21"/>
    <col min="3050" max="3050" width="20.140625" style="21" bestFit="1" customWidth="1"/>
    <col min="3051" max="3053" width="7.7109375" style="21" customWidth="1"/>
    <col min="3054" max="3054" width="8.85546875" style="21" bestFit="1" customWidth="1"/>
    <col min="3055" max="3056" width="7.7109375" style="21" customWidth="1"/>
    <col min="3057" max="3057" width="8.85546875" style="21" bestFit="1" customWidth="1"/>
    <col min="3058" max="3058" width="8.42578125" style="21" customWidth="1"/>
    <col min="3059" max="3059" width="11.7109375" style="21" bestFit="1" customWidth="1"/>
    <col min="3060" max="3060" width="7.7109375" style="21" customWidth="1"/>
    <col min="3061" max="3061" width="8.85546875" style="21" bestFit="1" customWidth="1"/>
    <col min="3062" max="3305" width="9.140625" style="21"/>
    <col min="3306" max="3306" width="20.140625" style="21" bestFit="1" customWidth="1"/>
    <col min="3307" max="3309" width="7.7109375" style="21" customWidth="1"/>
    <col min="3310" max="3310" width="8.85546875" style="21" bestFit="1" customWidth="1"/>
    <col min="3311" max="3312" width="7.7109375" style="21" customWidth="1"/>
    <col min="3313" max="3313" width="8.85546875" style="21" bestFit="1" customWidth="1"/>
    <col min="3314" max="3314" width="8.42578125" style="21" customWidth="1"/>
    <col min="3315" max="3315" width="11.7109375" style="21" bestFit="1" customWidth="1"/>
    <col min="3316" max="3316" width="7.7109375" style="21" customWidth="1"/>
    <col min="3317" max="3317" width="8.85546875" style="21" bestFit="1" customWidth="1"/>
    <col min="3318" max="3561" width="9.140625" style="21"/>
    <col min="3562" max="3562" width="20.140625" style="21" bestFit="1" customWidth="1"/>
    <col min="3563" max="3565" width="7.7109375" style="21" customWidth="1"/>
    <col min="3566" max="3566" width="8.85546875" style="21" bestFit="1" customWidth="1"/>
    <col min="3567" max="3568" width="7.7109375" style="21" customWidth="1"/>
    <col min="3569" max="3569" width="8.85546875" style="21" bestFit="1" customWidth="1"/>
    <col min="3570" max="3570" width="8.42578125" style="21" customWidth="1"/>
    <col min="3571" max="3571" width="11.7109375" style="21" bestFit="1" customWidth="1"/>
    <col min="3572" max="3572" width="7.7109375" style="21" customWidth="1"/>
    <col min="3573" max="3573" width="8.85546875" style="21" bestFit="1" customWidth="1"/>
    <col min="3574" max="3817" width="9.140625" style="21"/>
    <col min="3818" max="3818" width="20.140625" style="21" bestFit="1" customWidth="1"/>
    <col min="3819" max="3821" width="7.7109375" style="21" customWidth="1"/>
    <col min="3822" max="3822" width="8.85546875" style="21" bestFit="1" customWidth="1"/>
    <col min="3823" max="3824" width="7.7109375" style="21" customWidth="1"/>
    <col min="3825" max="3825" width="8.85546875" style="21" bestFit="1" customWidth="1"/>
    <col min="3826" max="3826" width="8.42578125" style="21" customWidth="1"/>
    <col min="3827" max="3827" width="11.7109375" style="21" bestFit="1" customWidth="1"/>
    <col min="3828" max="3828" width="7.7109375" style="21" customWidth="1"/>
    <col min="3829" max="3829" width="8.85546875" style="21" bestFit="1" customWidth="1"/>
    <col min="3830" max="4073" width="9.140625" style="21"/>
    <col min="4074" max="4074" width="20.140625" style="21" bestFit="1" customWidth="1"/>
    <col min="4075" max="4077" width="7.7109375" style="21" customWidth="1"/>
    <col min="4078" max="4078" width="8.85546875" style="21" bestFit="1" customWidth="1"/>
    <col min="4079" max="4080" width="7.7109375" style="21" customWidth="1"/>
    <col min="4081" max="4081" width="8.85546875" style="21" bestFit="1" customWidth="1"/>
    <col min="4082" max="4082" width="8.42578125" style="21" customWidth="1"/>
    <col min="4083" max="4083" width="11.7109375" style="21" bestFit="1" customWidth="1"/>
    <col min="4084" max="4084" width="7.7109375" style="21" customWidth="1"/>
    <col min="4085" max="4085" width="8.85546875" style="21" bestFit="1" customWidth="1"/>
    <col min="4086" max="4329" width="9.140625" style="21"/>
    <col min="4330" max="4330" width="20.140625" style="21" bestFit="1" customWidth="1"/>
    <col min="4331" max="4333" width="7.7109375" style="21" customWidth="1"/>
    <col min="4334" max="4334" width="8.85546875" style="21" bestFit="1" customWidth="1"/>
    <col min="4335" max="4336" width="7.7109375" style="21" customWidth="1"/>
    <col min="4337" max="4337" width="8.85546875" style="21" bestFit="1" customWidth="1"/>
    <col min="4338" max="4338" width="8.42578125" style="21" customWidth="1"/>
    <col min="4339" max="4339" width="11.7109375" style="21" bestFit="1" customWidth="1"/>
    <col min="4340" max="4340" width="7.7109375" style="21" customWidth="1"/>
    <col min="4341" max="4341" width="8.85546875" style="21" bestFit="1" customWidth="1"/>
    <col min="4342" max="4585" width="9.140625" style="21"/>
    <col min="4586" max="4586" width="20.140625" style="21" bestFit="1" customWidth="1"/>
    <col min="4587" max="4589" width="7.7109375" style="21" customWidth="1"/>
    <col min="4590" max="4590" width="8.85546875" style="21" bestFit="1" customWidth="1"/>
    <col min="4591" max="4592" width="7.7109375" style="21" customWidth="1"/>
    <col min="4593" max="4593" width="8.85546875" style="21" bestFit="1" customWidth="1"/>
    <col min="4594" max="4594" width="8.42578125" style="21" customWidth="1"/>
    <col min="4595" max="4595" width="11.7109375" style="21" bestFit="1" customWidth="1"/>
    <col min="4596" max="4596" width="7.7109375" style="21" customWidth="1"/>
    <col min="4597" max="4597" width="8.85546875" style="21" bestFit="1" customWidth="1"/>
    <col min="4598" max="4841" width="9.140625" style="21"/>
    <col min="4842" max="4842" width="20.140625" style="21" bestFit="1" customWidth="1"/>
    <col min="4843" max="4845" width="7.7109375" style="21" customWidth="1"/>
    <col min="4846" max="4846" width="8.85546875" style="21" bestFit="1" customWidth="1"/>
    <col min="4847" max="4848" width="7.7109375" style="21" customWidth="1"/>
    <col min="4849" max="4849" width="8.85546875" style="21" bestFit="1" customWidth="1"/>
    <col min="4850" max="4850" width="8.42578125" style="21" customWidth="1"/>
    <col min="4851" max="4851" width="11.7109375" style="21" bestFit="1" customWidth="1"/>
    <col min="4852" max="4852" width="7.7109375" style="21" customWidth="1"/>
    <col min="4853" max="4853" width="8.85546875" style="21" bestFit="1" customWidth="1"/>
    <col min="4854" max="5097" width="9.140625" style="21"/>
    <col min="5098" max="5098" width="20.140625" style="21" bestFit="1" customWidth="1"/>
    <col min="5099" max="5101" width="7.7109375" style="21" customWidth="1"/>
    <col min="5102" max="5102" width="8.85546875" style="21" bestFit="1" customWidth="1"/>
    <col min="5103" max="5104" width="7.7109375" style="21" customWidth="1"/>
    <col min="5105" max="5105" width="8.85546875" style="21" bestFit="1" customWidth="1"/>
    <col min="5106" max="5106" width="8.42578125" style="21" customWidth="1"/>
    <col min="5107" max="5107" width="11.7109375" style="21" bestFit="1" customWidth="1"/>
    <col min="5108" max="5108" width="7.7109375" style="21" customWidth="1"/>
    <col min="5109" max="5109" width="8.85546875" style="21" bestFit="1" customWidth="1"/>
    <col min="5110" max="5353" width="9.140625" style="21"/>
    <col min="5354" max="5354" width="20.140625" style="21" bestFit="1" customWidth="1"/>
    <col min="5355" max="5357" width="7.7109375" style="21" customWidth="1"/>
    <col min="5358" max="5358" width="8.85546875" style="21" bestFit="1" customWidth="1"/>
    <col min="5359" max="5360" width="7.7109375" style="21" customWidth="1"/>
    <col min="5361" max="5361" width="8.85546875" style="21" bestFit="1" customWidth="1"/>
    <col min="5362" max="5362" width="8.42578125" style="21" customWidth="1"/>
    <col min="5363" max="5363" width="11.7109375" style="21" bestFit="1" customWidth="1"/>
    <col min="5364" max="5364" width="7.7109375" style="21" customWidth="1"/>
    <col min="5365" max="5365" width="8.85546875" style="21" bestFit="1" customWidth="1"/>
    <col min="5366" max="5609" width="9.140625" style="21"/>
    <col min="5610" max="5610" width="20.140625" style="21" bestFit="1" customWidth="1"/>
    <col min="5611" max="5613" width="7.7109375" style="21" customWidth="1"/>
    <col min="5614" max="5614" width="8.85546875" style="21" bestFit="1" customWidth="1"/>
    <col min="5615" max="5616" width="7.7109375" style="21" customWidth="1"/>
    <col min="5617" max="5617" width="8.85546875" style="21" bestFit="1" customWidth="1"/>
    <col min="5618" max="5618" width="8.42578125" style="21" customWidth="1"/>
    <col min="5619" max="5619" width="11.7109375" style="21" bestFit="1" customWidth="1"/>
    <col min="5620" max="5620" width="7.7109375" style="21" customWidth="1"/>
    <col min="5621" max="5621" width="8.85546875" style="21" bestFit="1" customWidth="1"/>
    <col min="5622" max="5865" width="9.140625" style="21"/>
    <col min="5866" max="5866" width="20.140625" style="21" bestFit="1" customWidth="1"/>
    <col min="5867" max="5869" width="7.7109375" style="21" customWidth="1"/>
    <col min="5870" max="5870" width="8.85546875" style="21" bestFit="1" customWidth="1"/>
    <col min="5871" max="5872" width="7.7109375" style="21" customWidth="1"/>
    <col min="5873" max="5873" width="8.85546875" style="21" bestFit="1" customWidth="1"/>
    <col min="5874" max="5874" width="8.42578125" style="21" customWidth="1"/>
    <col min="5875" max="5875" width="11.7109375" style="21" bestFit="1" customWidth="1"/>
    <col min="5876" max="5876" width="7.7109375" style="21" customWidth="1"/>
    <col min="5877" max="5877" width="8.85546875" style="21" bestFit="1" customWidth="1"/>
    <col min="5878" max="6121" width="9.140625" style="21"/>
    <col min="6122" max="6122" width="20.140625" style="21" bestFit="1" customWidth="1"/>
    <col min="6123" max="6125" width="7.7109375" style="21" customWidth="1"/>
    <col min="6126" max="6126" width="8.85546875" style="21" bestFit="1" customWidth="1"/>
    <col min="6127" max="6128" width="7.7109375" style="21" customWidth="1"/>
    <col min="6129" max="6129" width="8.85546875" style="21" bestFit="1" customWidth="1"/>
    <col min="6130" max="6130" width="8.42578125" style="21" customWidth="1"/>
    <col min="6131" max="6131" width="11.7109375" style="21" bestFit="1" customWidth="1"/>
    <col min="6132" max="6132" width="7.7109375" style="21" customWidth="1"/>
    <col min="6133" max="6133" width="8.85546875" style="21" bestFit="1" customWidth="1"/>
    <col min="6134" max="6377" width="9.140625" style="21"/>
    <col min="6378" max="6378" width="20.140625" style="21" bestFit="1" customWidth="1"/>
    <col min="6379" max="6381" width="7.7109375" style="21" customWidth="1"/>
    <col min="6382" max="6382" width="8.85546875" style="21" bestFit="1" customWidth="1"/>
    <col min="6383" max="6384" width="7.7109375" style="21" customWidth="1"/>
    <col min="6385" max="6385" width="8.85546875" style="21" bestFit="1" customWidth="1"/>
    <col min="6386" max="6386" width="8.42578125" style="21" customWidth="1"/>
    <col min="6387" max="6387" width="11.7109375" style="21" bestFit="1" customWidth="1"/>
    <col min="6388" max="6388" width="7.7109375" style="21" customWidth="1"/>
    <col min="6389" max="6389" width="8.85546875" style="21" bestFit="1" customWidth="1"/>
    <col min="6390" max="6633" width="9.140625" style="21"/>
    <col min="6634" max="6634" width="20.140625" style="21" bestFit="1" customWidth="1"/>
    <col min="6635" max="6637" width="7.7109375" style="21" customWidth="1"/>
    <col min="6638" max="6638" width="8.85546875" style="21" bestFit="1" customWidth="1"/>
    <col min="6639" max="6640" width="7.7109375" style="21" customWidth="1"/>
    <col min="6641" max="6641" width="8.85546875" style="21" bestFit="1" customWidth="1"/>
    <col min="6642" max="6642" width="8.42578125" style="21" customWidth="1"/>
    <col min="6643" max="6643" width="11.7109375" style="21" bestFit="1" customWidth="1"/>
    <col min="6644" max="6644" width="7.7109375" style="21" customWidth="1"/>
    <col min="6645" max="6645" width="8.85546875" style="21" bestFit="1" customWidth="1"/>
    <col min="6646" max="6889" width="9.140625" style="21"/>
    <col min="6890" max="6890" width="20.140625" style="21" bestFit="1" customWidth="1"/>
    <col min="6891" max="6893" width="7.7109375" style="21" customWidth="1"/>
    <col min="6894" max="6894" width="8.85546875" style="21" bestFit="1" customWidth="1"/>
    <col min="6895" max="6896" width="7.7109375" style="21" customWidth="1"/>
    <col min="6897" max="6897" width="8.85546875" style="21" bestFit="1" customWidth="1"/>
    <col min="6898" max="6898" width="8.42578125" style="21" customWidth="1"/>
    <col min="6899" max="6899" width="11.7109375" style="21" bestFit="1" customWidth="1"/>
    <col min="6900" max="6900" width="7.7109375" style="21" customWidth="1"/>
    <col min="6901" max="6901" width="8.85546875" style="21" bestFit="1" customWidth="1"/>
    <col min="6902" max="7145" width="9.140625" style="21"/>
    <col min="7146" max="7146" width="20.140625" style="21" bestFit="1" customWidth="1"/>
    <col min="7147" max="7149" width="7.7109375" style="21" customWidth="1"/>
    <col min="7150" max="7150" width="8.85546875" style="21" bestFit="1" customWidth="1"/>
    <col min="7151" max="7152" width="7.7109375" style="21" customWidth="1"/>
    <col min="7153" max="7153" width="8.85546875" style="21" bestFit="1" customWidth="1"/>
    <col min="7154" max="7154" width="8.42578125" style="21" customWidth="1"/>
    <col min="7155" max="7155" width="11.7109375" style="21" bestFit="1" customWidth="1"/>
    <col min="7156" max="7156" width="7.7109375" style="21" customWidth="1"/>
    <col min="7157" max="7157" width="8.85546875" style="21" bestFit="1" customWidth="1"/>
    <col min="7158" max="7401" width="9.140625" style="21"/>
    <col min="7402" max="7402" width="20.140625" style="21" bestFit="1" customWidth="1"/>
    <col min="7403" max="7405" width="7.7109375" style="21" customWidth="1"/>
    <col min="7406" max="7406" width="8.85546875" style="21" bestFit="1" customWidth="1"/>
    <col min="7407" max="7408" width="7.7109375" style="21" customWidth="1"/>
    <col min="7409" max="7409" width="8.85546875" style="21" bestFit="1" customWidth="1"/>
    <col min="7410" max="7410" width="8.42578125" style="21" customWidth="1"/>
    <col min="7411" max="7411" width="11.7109375" style="21" bestFit="1" customWidth="1"/>
    <col min="7412" max="7412" width="7.7109375" style="21" customWidth="1"/>
    <col min="7413" max="7413" width="8.85546875" style="21" bestFit="1" customWidth="1"/>
    <col min="7414" max="7657" width="9.140625" style="21"/>
    <col min="7658" max="7658" width="20.140625" style="21" bestFit="1" customWidth="1"/>
    <col min="7659" max="7661" width="7.7109375" style="21" customWidth="1"/>
    <col min="7662" max="7662" width="8.85546875" style="21" bestFit="1" customWidth="1"/>
    <col min="7663" max="7664" width="7.7109375" style="21" customWidth="1"/>
    <col min="7665" max="7665" width="8.85546875" style="21" bestFit="1" customWidth="1"/>
    <col min="7666" max="7666" width="8.42578125" style="21" customWidth="1"/>
    <col min="7667" max="7667" width="11.7109375" style="21" bestFit="1" customWidth="1"/>
    <col min="7668" max="7668" width="7.7109375" style="21" customWidth="1"/>
    <col min="7669" max="7669" width="8.85546875" style="21" bestFit="1" customWidth="1"/>
    <col min="7670" max="7913" width="9.140625" style="21"/>
    <col min="7914" max="7914" width="20.140625" style="21" bestFit="1" customWidth="1"/>
    <col min="7915" max="7917" width="7.7109375" style="21" customWidth="1"/>
    <col min="7918" max="7918" width="8.85546875" style="21" bestFit="1" customWidth="1"/>
    <col min="7919" max="7920" width="7.7109375" style="21" customWidth="1"/>
    <col min="7921" max="7921" width="8.85546875" style="21" bestFit="1" customWidth="1"/>
    <col min="7922" max="7922" width="8.42578125" style="21" customWidth="1"/>
    <col min="7923" max="7923" width="11.7109375" style="21" bestFit="1" customWidth="1"/>
    <col min="7924" max="7924" width="7.7109375" style="21" customWidth="1"/>
    <col min="7925" max="7925" width="8.85546875" style="21" bestFit="1" customWidth="1"/>
    <col min="7926" max="8169" width="9.140625" style="21"/>
    <col min="8170" max="8170" width="20.140625" style="21" bestFit="1" customWidth="1"/>
    <col min="8171" max="8173" width="7.7109375" style="21" customWidth="1"/>
    <col min="8174" max="8174" width="8.85546875" style="21" bestFit="1" customWidth="1"/>
    <col min="8175" max="8176" width="7.7109375" style="21" customWidth="1"/>
    <col min="8177" max="8177" width="8.85546875" style="21" bestFit="1" customWidth="1"/>
    <col min="8178" max="8178" width="8.42578125" style="21" customWidth="1"/>
    <col min="8179" max="8179" width="11.7109375" style="21" bestFit="1" customWidth="1"/>
    <col min="8180" max="8180" width="7.7109375" style="21" customWidth="1"/>
    <col min="8181" max="8181" width="8.85546875" style="21" bestFit="1" customWidth="1"/>
    <col min="8182" max="8425" width="9.140625" style="21"/>
    <col min="8426" max="8426" width="20.140625" style="21" bestFit="1" customWidth="1"/>
    <col min="8427" max="8429" width="7.7109375" style="21" customWidth="1"/>
    <col min="8430" max="8430" width="8.85546875" style="21" bestFit="1" customWidth="1"/>
    <col min="8431" max="8432" width="7.7109375" style="21" customWidth="1"/>
    <col min="8433" max="8433" width="8.85546875" style="21" bestFit="1" customWidth="1"/>
    <col min="8434" max="8434" width="8.42578125" style="21" customWidth="1"/>
    <col min="8435" max="8435" width="11.7109375" style="21" bestFit="1" customWidth="1"/>
    <col min="8436" max="8436" width="7.7109375" style="21" customWidth="1"/>
    <col min="8437" max="8437" width="8.85546875" style="21" bestFit="1" customWidth="1"/>
    <col min="8438" max="8681" width="9.140625" style="21"/>
    <col min="8682" max="8682" width="20.140625" style="21" bestFit="1" customWidth="1"/>
    <col min="8683" max="8685" width="7.7109375" style="21" customWidth="1"/>
    <col min="8686" max="8686" width="8.85546875" style="21" bestFit="1" customWidth="1"/>
    <col min="8687" max="8688" width="7.7109375" style="21" customWidth="1"/>
    <col min="8689" max="8689" width="8.85546875" style="21" bestFit="1" customWidth="1"/>
    <col min="8690" max="8690" width="8.42578125" style="21" customWidth="1"/>
    <col min="8691" max="8691" width="11.7109375" style="21" bestFit="1" customWidth="1"/>
    <col min="8692" max="8692" width="7.7109375" style="21" customWidth="1"/>
    <col min="8693" max="8693" width="8.85546875" style="21" bestFit="1" customWidth="1"/>
    <col min="8694" max="8937" width="9.140625" style="21"/>
    <col min="8938" max="8938" width="20.140625" style="21" bestFit="1" customWidth="1"/>
    <col min="8939" max="8941" width="7.7109375" style="21" customWidth="1"/>
    <col min="8942" max="8942" width="8.85546875" style="21" bestFit="1" customWidth="1"/>
    <col min="8943" max="8944" width="7.7109375" style="21" customWidth="1"/>
    <col min="8945" max="8945" width="8.85546875" style="21" bestFit="1" customWidth="1"/>
    <col min="8946" max="8946" width="8.42578125" style="21" customWidth="1"/>
    <col min="8947" max="8947" width="11.7109375" style="21" bestFit="1" customWidth="1"/>
    <col min="8948" max="8948" width="7.7109375" style="21" customWidth="1"/>
    <col min="8949" max="8949" width="8.85546875" style="21" bestFit="1" customWidth="1"/>
    <col min="8950" max="9193" width="9.140625" style="21"/>
    <col min="9194" max="9194" width="20.140625" style="21" bestFit="1" customWidth="1"/>
    <col min="9195" max="9197" width="7.7109375" style="21" customWidth="1"/>
    <col min="9198" max="9198" width="8.85546875" style="21" bestFit="1" customWidth="1"/>
    <col min="9199" max="9200" width="7.7109375" style="21" customWidth="1"/>
    <col min="9201" max="9201" width="8.85546875" style="21" bestFit="1" customWidth="1"/>
    <col min="9202" max="9202" width="8.42578125" style="21" customWidth="1"/>
    <col min="9203" max="9203" width="11.7109375" style="21" bestFit="1" customWidth="1"/>
    <col min="9204" max="9204" width="7.7109375" style="21" customWidth="1"/>
    <col min="9205" max="9205" width="8.85546875" style="21" bestFit="1" customWidth="1"/>
    <col min="9206" max="9449" width="9.140625" style="21"/>
    <col min="9450" max="9450" width="20.140625" style="21" bestFit="1" customWidth="1"/>
    <col min="9451" max="9453" width="7.7109375" style="21" customWidth="1"/>
    <col min="9454" max="9454" width="8.85546875" style="21" bestFit="1" customWidth="1"/>
    <col min="9455" max="9456" width="7.7109375" style="21" customWidth="1"/>
    <col min="9457" max="9457" width="8.85546875" style="21" bestFit="1" customWidth="1"/>
    <col min="9458" max="9458" width="8.42578125" style="21" customWidth="1"/>
    <col min="9459" max="9459" width="11.7109375" style="21" bestFit="1" customWidth="1"/>
    <col min="9460" max="9460" width="7.7109375" style="21" customWidth="1"/>
    <col min="9461" max="9461" width="8.85546875" style="21" bestFit="1" customWidth="1"/>
    <col min="9462" max="9705" width="9.140625" style="21"/>
    <col min="9706" max="9706" width="20.140625" style="21" bestFit="1" customWidth="1"/>
    <col min="9707" max="9709" width="7.7109375" style="21" customWidth="1"/>
    <col min="9710" max="9710" width="8.85546875" style="21" bestFit="1" customWidth="1"/>
    <col min="9711" max="9712" width="7.7109375" style="21" customWidth="1"/>
    <col min="9713" max="9713" width="8.85546875" style="21" bestFit="1" customWidth="1"/>
    <col min="9714" max="9714" width="8.42578125" style="21" customWidth="1"/>
    <col min="9715" max="9715" width="11.7109375" style="21" bestFit="1" customWidth="1"/>
    <col min="9716" max="9716" width="7.7109375" style="21" customWidth="1"/>
    <col min="9717" max="9717" width="8.85546875" style="21" bestFit="1" customWidth="1"/>
    <col min="9718" max="9961" width="9.140625" style="21"/>
    <col min="9962" max="9962" width="20.140625" style="21" bestFit="1" customWidth="1"/>
    <col min="9963" max="9965" width="7.7109375" style="21" customWidth="1"/>
    <col min="9966" max="9966" width="8.85546875" style="21" bestFit="1" customWidth="1"/>
    <col min="9967" max="9968" width="7.7109375" style="21" customWidth="1"/>
    <col min="9969" max="9969" width="8.85546875" style="21" bestFit="1" customWidth="1"/>
    <col min="9970" max="9970" width="8.42578125" style="21" customWidth="1"/>
    <col min="9971" max="9971" width="11.7109375" style="21" bestFit="1" customWidth="1"/>
    <col min="9972" max="9972" width="7.7109375" style="21" customWidth="1"/>
    <col min="9973" max="9973" width="8.85546875" style="21" bestFit="1" customWidth="1"/>
    <col min="9974" max="10217" width="9.140625" style="21"/>
    <col min="10218" max="10218" width="20.140625" style="21" bestFit="1" customWidth="1"/>
    <col min="10219" max="10221" width="7.7109375" style="21" customWidth="1"/>
    <col min="10222" max="10222" width="8.85546875" style="21" bestFit="1" customWidth="1"/>
    <col min="10223" max="10224" width="7.7109375" style="21" customWidth="1"/>
    <col min="10225" max="10225" width="8.85546875" style="21" bestFit="1" customWidth="1"/>
    <col min="10226" max="10226" width="8.42578125" style="21" customWidth="1"/>
    <col min="10227" max="10227" width="11.7109375" style="21" bestFit="1" customWidth="1"/>
    <col min="10228" max="10228" width="7.7109375" style="21" customWidth="1"/>
    <col min="10229" max="10229" width="8.85546875" style="21" bestFit="1" customWidth="1"/>
    <col min="10230" max="10473" width="9.140625" style="21"/>
    <col min="10474" max="10474" width="20.140625" style="21" bestFit="1" customWidth="1"/>
    <col min="10475" max="10477" width="7.7109375" style="21" customWidth="1"/>
    <col min="10478" max="10478" width="8.85546875" style="21" bestFit="1" customWidth="1"/>
    <col min="10479" max="10480" width="7.7109375" style="21" customWidth="1"/>
    <col min="10481" max="10481" width="8.85546875" style="21" bestFit="1" customWidth="1"/>
    <col min="10482" max="10482" width="8.42578125" style="21" customWidth="1"/>
    <col min="10483" max="10483" width="11.7109375" style="21" bestFit="1" customWidth="1"/>
    <col min="10484" max="10484" width="7.7109375" style="21" customWidth="1"/>
    <col min="10485" max="10485" width="8.85546875" style="21" bestFit="1" customWidth="1"/>
    <col min="10486" max="10729" width="9.140625" style="21"/>
    <col min="10730" max="10730" width="20.140625" style="21" bestFit="1" customWidth="1"/>
    <col min="10731" max="10733" width="7.7109375" style="21" customWidth="1"/>
    <col min="10734" max="10734" width="8.85546875" style="21" bestFit="1" customWidth="1"/>
    <col min="10735" max="10736" width="7.7109375" style="21" customWidth="1"/>
    <col min="10737" max="10737" width="8.85546875" style="21" bestFit="1" customWidth="1"/>
    <col min="10738" max="10738" width="8.42578125" style="21" customWidth="1"/>
    <col min="10739" max="10739" width="11.7109375" style="21" bestFit="1" customWidth="1"/>
    <col min="10740" max="10740" width="7.7109375" style="21" customWidth="1"/>
    <col min="10741" max="10741" width="8.85546875" style="21" bestFit="1" customWidth="1"/>
    <col min="10742" max="10985" width="9.140625" style="21"/>
    <col min="10986" max="10986" width="20.140625" style="21" bestFit="1" customWidth="1"/>
    <col min="10987" max="10989" width="7.7109375" style="21" customWidth="1"/>
    <col min="10990" max="10990" width="8.85546875" style="21" bestFit="1" customWidth="1"/>
    <col min="10991" max="10992" width="7.7109375" style="21" customWidth="1"/>
    <col min="10993" max="10993" width="8.85546875" style="21" bestFit="1" customWidth="1"/>
    <col min="10994" max="10994" width="8.42578125" style="21" customWidth="1"/>
    <col min="10995" max="10995" width="11.7109375" style="21" bestFit="1" customWidth="1"/>
    <col min="10996" max="10996" width="7.7109375" style="21" customWidth="1"/>
    <col min="10997" max="10997" width="8.85546875" style="21" bestFit="1" customWidth="1"/>
    <col min="10998" max="11241" width="9.140625" style="21"/>
    <col min="11242" max="11242" width="20.140625" style="21" bestFit="1" customWidth="1"/>
    <col min="11243" max="11245" width="7.7109375" style="21" customWidth="1"/>
    <col min="11246" max="11246" width="8.85546875" style="21" bestFit="1" customWidth="1"/>
    <col min="11247" max="11248" width="7.7109375" style="21" customWidth="1"/>
    <col min="11249" max="11249" width="8.85546875" style="21" bestFit="1" customWidth="1"/>
    <col min="11250" max="11250" width="8.42578125" style="21" customWidth="1"/>
    <col min="11251" max="11251" width="11.7109375" style="21" bestFit="1" customWidth="1"/>
    <col min="11252" max="11252" width="7.7109375" style="21" customWidth="1"/>
    <col min="11253" max="11253" width="8.85546875" style="21" bestFit="1" customWidth="1"/>
    <col min="11254" max="11497" width="9.140625" style="21"/>
    <col min="11498" max="11498" width="20.140625" style="21" bestFit="1" customWidth="1"/>
    <col min="11499" max="11501" width="7.7109375" style="21" customWidth="1"/>
    <col min="11502" max="11502" width="8.85546875" style="21" bestFit="1" customWidth="1"/>
    <col min="11503" max="11504" width="7.7109375" style="21" customWidth="1"/>
    <col min="11505" max="11505" width="8.85546875" style="21" bestFit="1" customWidth="1"/>
    <col min="11506" max="11506" width="8.42578125" style="21" customWidth="1"/>
    <col min="11507" max="11507" width="11.7109375" style="21" bestFit="1" customWidth="1"/>
    <col min="11508" max="11508" width="7.7109375" style="21" customWidth="1"/>
    <col min="11509" max="11509" width="8.85546875" style="21" bestFit="1" customWidth="1"/>
    <col min="11510" max="11753" width="9.140625" style="21"/>
    <col min="11754" max="11754" width="20.140625" style="21" bestFit="1" customWidth="1"/>
    <col min="11755" max="11757" width="7.7109375" style="21" customWidth="1"/>
    <col min="11758" max="11758" width="8.85546875" style="21" bestFit="1" customWidth="1"/>
    <col min="11759" max="11760" width="7.7109375" style="21" customWidth="1"/>
    <col min="11761" max="11761" width="8.85546875" style="21" bestFit="1" customWidth="1"/>
    <col min="11762" max="11762" width="8.42578125" style="21" customWidth="1"/>
    <col min="11763" max="11763" width="11.7109375" style="21" bestFit="1" customWidth="1"/>
    <col min="11764" max="11764" width="7.7109375" style="21" customWidth="1"/>
    <col min="11765" max="11765" width="8.85546875" style="21" bestFit="1" customWidth="1"/>
    <col min="11766" max="12009" width="9.140625" style="21"/>
    <col min="12010" max="12010" width="20.140625" style="21" bestFit="1" customWidth="1"/>
    <col min="12011" max="12013" width="7.7109375" style="21" customWidth="1"/>
    <col min="12014" max="12014" width="8.85546875" style="21" bestFit="1" customWidth="1"/>
    <col min="12015" max="12016" width="7.7109375" style="21" customWidth="1"/>
    <col min="12017" max="12017" width="8.85546875" style="21" bestFit="1" customWidth="1"/>
    <col min="12018" max="12018" width="8.42578125" style="21" customWidth="1"/>
    <col min="12019" max="12019" width="11.7109375" style="21" bestFit="1" customWidth="1"/>
    <col min="12020" max="12020" width="7.7109375" style="21" customWidth="1"/>
    <col min="12021" max="12021" width="8.85546875" style="21" bestFit="1" customWidth="1"/>
    <col min="12022" max="12265" width="9.140625" style="21"/>
    <col min="12266" max="12266" width="20.140625" style="21" bestFit="1" customWidth="1"/>
    <col min="12267" max="12269" width="7.7109375" style="21" customWidth="1"/>
    <col min="12270" max="12270" width="8.85546875" style="21" bestFit="1" customWidth="1"/>
    <col min="12271" max="12272" width="7.7109375" style="21" customWidth="1"/>
    <col min="12273" max="12273" width="8.85546875" style="21" bestFit="1" customWidth="1"/>
    <col min="12274" max="12274" width="8.42578125" style="21" customWidth="1"/>
    <col min="12275" max="12275" width="11.7109375" style="21" bestFit="1" customWidth="1"/>
    <col min="12276" max="12276" width="7.7109375" style="21" customWidth="1"/>
    <col min="12277" max="12277" width="8.85546875" style="21" bestFit="1" customWidth="1"/>
    <col min="12278" max="12521" width="9.140625" style="21"/>
    <col min="12522" max="12522" width="20.140625" style="21" bestFit="1" customWidth="1"/>
    <col min="12523" max="12525" width="7.7109375" style="21" customWidth="1"/>
    <col min="12526" max="12526" width="8.85546875" style="21" bestFit="1" customWidth="1"/>
    <col min="12527" max="12528" width="7.7109375" style="21" customWidth="1"/>
    <col min="12529" max="12529" width="8.85546875" style="21" bestFit="1" customWidth="1"/>
    <col min="12530" max="12530" width="8.42578125" style="21" customWidth="1"/>
    <col min="12531" max="12531" width="11.7109375" style="21" bestFit="1" customWidth="1"/>
    <col min="12532" max="12532" width="7.7109375" style="21" customWidth="1"/>
    <col min="12533" max="12533" width="8.85546875" style="21" bestFit="1" customWidth="1"/>
    <col min="12534" max="12777" width="9.140625" style="21"/>
    <col min="12778" max="12778" width="20.140625" style="21" bestFit="1" customWidth="1"/>
    <col min="12779" max="12781" width="7.7109375" style="21" customWidth="1"/>
    <col min="12782" max="12782" width="8.85546875" style="21" bestFit="1" customWidth="1"/>
    <col min="12783" max="12784" width="7.7109375" style="21" customWidth="1"/>
    <col min="12785" max="12785" width="8.85546875" style="21" bestFit="1" customWidth="1"/>
    <col min="12786" max="12786" width="8.42578125" style="21" customWidth="1"/>
    <col min="12787" max="12787" width="11.7109375" style="21" bestFit="1" customWidth="1"/>
    <col min="12788" max="12788" width="7.7109375" style="21" customWidth="1"/>
    <col min="12789" max="12789" width="8.85546875" style="21" bestFit="1" customWidth="1"/>
    <col min="12790" max="13033" width="9.140625" style="21"/>
    <col min="13034" max="13034" width="20.140625" style="21" bestFit="1" customWidth="1"/>
    <col min="13035" max="13037" width="7.7109375" style="21" customWidth="1"/>
    <col min="13038" max="13038" width="8.85546875" style="21" bestFit="1" customWidth="1"/>
    <col min="13039" max="13040" width="7.7109375" style="21" customWidth="1"/>
    <col min="13041" max="13041" width="8.85546875" style="21" bestFit="1" customWidth="1"/>
    <col min="13042" max="13042" width="8.42578125" style="21" customWidth="1"/>
    <col min="13043" max="13043" width="11.7109375" style="21" bestFit="1" customWidth="1"/>
    <col min="13044" max="13044" width="7.7109375" style="21" customWidth="1"/>
    <col min="13045" max="13045" width="8.85546875" style="21" bestFit="1" customWidth="1"/>
    <col min="13046" max="13289" width="9.140625" style="21"/>
    <col min="13290" max="13290" width="20.140625" style="21" bestFit="1" customWidth="1"/>
    <col min="13291" max="13293" width="7.7109375" style="21" customWidth="1"/>
    <col min="13294" max="13294" width="8.85546875" style="21" bestFit="1" customWidth="1"/>
    <col min="13295" max="13296" width="7.7109375" style="21" customWidth="1"/>
    <col min="13297" max="13297" width="8.85546875" style="21" bestFit="1" customWidth="1"/>
    <col min="13298" max="13298" width="8.42578125" style="21" customWidth="1"/>
    <col min="13299" max="13299" width="11.7109375" style="21" bestFit="1" customWidth="1"/>
    <col min="13300" max="13300" width="7.7109375" style="21" customWidth="1"/>
    <col min="13301" max="13301" width="8.85546875" style="21" bestFit="1" customWidth="1"/>
    <col min="13302" max="13545" width="9.140625" style="21"/>
    <col min="13546" max="13546" width="20.140625" style="21" bestFit="1" customWidth="1"/>
    <col min="13547" max="13549" width="7.7109375" style="21" customWidth="1"/>
    <col min="13550" max="13550" width="8.85546875" style="21" bestFit="1" customWidth="1"/>
    <col min="13551" max="13552" width="7.7109375" style="21" customWidth="1"/>
    <col min="13553" max="13553" width="8.85546875" style="21" bestFit="1" customWidth="1"/>
    <col min="13554" max="13554" width="8.42578125" style="21" customWidth="1"/>
    <col min="13555" max="13555" width="11.7109375" style="21" bestFit="1" customWidth="1"/>
    <col min="13556" max="13556" width="7.7109375" style="21" customWidth="1"/>
    <col min="13557" max="13557" width="8.85546875" style="21" bestFit="1" customWidth="1"/>
    <col min="13558" max="13801" width="9.140625" style="21"/>
    <col min="13802" max="13802" width="20.140625" style="21" bestFit="1" customWidth="1"/>
    <col min="13803" max="13805" width="7.7109375" style="21" customWidth="1"/>
    <col min="13806" max="13806" width="8.85546875" style="21" bestFit="1" customWidth="1"/>
    <col min="13807" max="13808" width="7.7109375" style="21" customWidth="1"/>
    <col min="13809" max="13809" width="8.85546875" style="21" bestFit="1" customWidth="1"/>
    <col min="13810" max="13810" width="8.42578125" style="21" customWidth="1"/>
    <col min="13811" max="13811" width="11.7109375" style="21" bestFit="1" customWidth="1"/>
    <col min="13812" max="13812" width="7.7109375" style="21" customWidth="1"/>
    <col min="13813" max="13813" width="8.85546875" style="21" bestFit="1" customWidth="1"/>
    <col min="13814" max="14057" width="9.140625" style="21"/>
    <col min="14058" max="14058" width="20.140625" style="21" bestFit="1" customWidth="1"/>
    <col min="14059" max="14061" width="7.7109375" style="21" customWidth="1"/>
    <col min="14062" max="14062" width="8.85546875" style="21" bestFit="1" customWidth="1"/>
    <col min="14063" max="14064" width="7.7109375" style="21" customWidth="1"/>
    <col min="14065" max="14065" width="8.85546875" style="21" bestFit="1" customWidth="1"/>
    <col min="14066" max="14066" width="8.42578125" style="21" customWidth="1"/>
    <col min="14067" max="14067" width="11.7109375" style="21" bestFit="1" customWidth="1"/>
    <col min="14068" max="14068" width="7.7109375" style="21" customWidth="1"/>
    <col min="14069" max="14069" width="8.85546875" style="21" bestFit="1" customWidth="1"/>
    <col min="14070" max="14313" width="9.140625" style="21"/>
    <col min="14314" max="14314" width="20.140625" style="21" bestFit="1" customWidth="1"/>
    <col min="14315" max="14317" width="7.7109375" style="21" customWidth="1"/>
    <col min="14318" max="14318" width="8.85546875" style="21" bestFit="1" customWidth="1"/>
    <col min="14319" max="14320" width="7.7109375" style="21" customWidth="1"/>
    <col min="14321" max="14321" width="8.85546875" style="21" bestFit="1" customWidth="1"/>
    <col min="14322" max="14322" width="8.42578125" style="21" customWidth="1"/>
    <col min="14323" max="14323" width="11.7109375" style="21" bestFit="1" customWidth="1"/>
    <col min="14324" max="14324" width="7.7109375" style="21" customWidth="1"/>
    <col min="14325" max="14325" width="8.85546875" style="21" bestFit="1" customWidth="1"/>
    <col min="14326" max="14569" width="9.140625" style="21"/>
    <col min="14570" max="14570" width="20.140625" style="21" bestFit="1" customWidth="1"/>
    <col min="14571" max="14573" width="7.7109375" style="21" customWidth="1"/>
    <col min="14574" max="14574" width="8.85546875" style="21" bestFit="1" customWidth="1"/>
    <col min="14575" max="14576" width="7.7109375" style="21" customWidth="1"/>
    <col min="14577" max="14577" width="8.85546875" style="21" bestFit="1" customWidth="1"/>
    <col min="14578" max="14578" width="8.42578125" style="21" customWidth="1"/>
    <col min="14579" max="14579" width="11.7109375" style="21" bestFit="1" customWidth="1"/>
    <col min="14580" max="14580" width="7.7109375" style="21" customWidth="1"/>
    <col min="14581" max="14581" width="8.85546875" style="21" bestFit="1" customWidth="1"/>
    <col min="14582" max="14825" width="9.140625" style="21"/>
    <col min="14826" max="14826" width="20.140625" style="21" bestFit="1" customWidth="1"/>
    <col min="14827" max="14829" width="7.7109375" style="21" customWidth="1"/>
    <col min="14830" max="14830" width="8.85546875" style="21" bestFit="1" customWidth="1"/>
    <col min="14831" max="14832" width="7.7109375" style="21" customWidth="1"/>
    <col min="14833" max="14833" width="8.85546875" style="21" bestFit="1" customWidth="1"/>
    <col min="14834" max="14834" width="8.42578125" style="21" customWidth="1"/>
    <col min="14835" max="14835" width="11.7109375" style="21" bestFit="1" customWidth="1"/>
    <col min="14836" max="14836" width="7.7109375" style="21" customWidth="1"/>
    <col min="14837" max="14837" width="8.85546875" style="21" bestFit="1" customWidth="1"/>
    <col min="14838" max="15081" width="9.140625" style="21"/>
    <col min="15082" max="15082" width="20.140625" style="21" bestFit="1" customWidth="1"/>
    <col min="15083" max="15085" width="7.7109375" style="21" customWidth="1"/>
    <col min="15086" max="15086" width="8.85546875" style="21" bestFit="1" customWidth="1"/>
    <col min="15087" max="15088" width="7.7109375" style="21" customWidth="1"/>
    <col min="15089" max="15089" width="8.85546875" style="21" bestFit="1" customWidth="1"/>
    <col min="15090" max="15090" width="8.42578125" style="21" customWidth="1"/>
    <col min="15091" max="15091" width="11.7109375" style="21" bestFit="1" customWidth="1"/>
    <col min="15092" max="15092" width="7.7109375" style="21" customWidth="1"/>
    <col min="15093" max="15093" width="8.85546875" style="21" bestFit="1" customWidth="1"/>
    <col min="15094" max="15337" width="9.140625" style="21"/>
    <col min="15338" max="15338" width="20.140625" style="21" bestFit="1" customWidth="1"/>
    <col min="15339" max="15341" width="7.7109375" style="21" customWidth="1"/>
    <col min="15342" max="15342" width="8.85546875" style="21" bestFit="1" customWidth="1"/>
    <col min="15343" max="15344" width="7.7109375" style="21" customWidth="1"/>
    <col min="15345" max="15345" width="8.85546875" style="21" bestFit="1" customWidth="1"/>
    <col min="15346" max="15346" width="8.42578125" style="21" customWidth="1"/>
    <col min="15347" max="15347" width="11.7109375" style="21" bestFit="1" customWidth="1"/>
    <col min="15348" max="15348" width="7.7109375" style="21" customWidth="1"/>
    <col min="15349" max="15349" width="8.85546875" style="21" bestFit="1" customWidth="1"/>
    <col min="15350" max="15593" width="9.140625" style="21"/>
    <col min="15594" max="15594" width="20.140625" style="21" bestFit="1" customWidth="1"/>
    <col min="15595" max="15597" width="7.7109375" style="21" customWidth="1"/>
    <col min="15598" max="15598" width="8.85546875" style="21" bestFit="1" customWidth="1"/>
    <col min="15599" max="15600" width="7.7109375" style="21" customWidth="1"/>
    <col min="15601" max="15601" width="8.85546875" style="21" bestFit="1" customWidth="1"/>
    <col min="15602" max="15602" width="8.42578125" style="21" customWidth="1"/>
    <col min="15603" max="15603" width="11.7109375" style="21" bestFit="1" customWidth="1"/>
    <col min="15604" max="15604" width="7.7109375" style="21" customWidth="1"/>
    <col min="15605" max="15605" width="8.85546875" style="21" bestFit="1" customWidth="1"/>
    <col min="15606" max="15849" width="9.140625" style="21"/>
    <col min="15850" max="15850" width="20.140625" style="21" bestFit="1" customWidth="1"/>
    <col min="15851" max="15853" width="7.7109375" style="21" customWidth="1"/>
    <col min="15854" max="15854" width="8.85546875" style="21" bestFit="1" customWidth="1"/>
    <col min="15855" max="15856" width="7.7109375" style="21" customWidth="1"/>
    <col min="15857" max="15857" width="8.85546875" style="21" bestFit="1" customWidth="1"/>
    <col min="15858" max="15858" width="8.42578125" style="21" customWidth="1"/>
    <col min="15859" max="15859" width="11.7109375" style="21" bestFit="1" customWidth="1"/>
    <col min="15860" max="15860" width="7.7109375" style="21" customWidth="1"/>
    <col min="15861" max="15861" width="8.85546875" style="21" bestFit="1" customWidth="1"/>
    <col min="15862" max="16105" width="9.140625" style="21"/>
    <col min="16106" max="16106" width="20.140625" style="21" bestFit="1" customWidth="1"/>
    <col min="16107" max="16109" width="7.7109375" style="21" customWidth="1"/>
    <col min="16110" max="16110" width="8.85546875" style="21" bestFit="1" customWidth="1"/>
    <col min="16111" max="16112" width="7.7109375" style="21" customWidth="1"/>
    <col min="16113" max="16113" width="8.85546875" style="21" bestFit="1" customWidth="1"/>
    <col min="16114" max="16114" width="8.42578125" style="21" customWidth="1"/>
    <col min="16115" max="16115" width="11.7109375" style="21" bestFit="1" customWidth="1"/>
    <col min="16116" max="16116" width="7.7109375" style="21" customWidth="1"/>
    <col min="16117" max="16117" width="8.85546875" style="21" bestFit="1" customWidth="1"/>
    <col min="16118" max="16384" width="9.140625" style="21"/>
  </cols>
  <sheetData>
    <row r="1" spans="1:18" ht="23.25" customHeight="1" thickBot="1" x14ac:dyDescent="0.4">
      <c r="A1" s="20" t="s">
        <v>392</v>
      </c>
      <c r="B1" s="20"/>
      <c r="L1" s="42"/>
      <c r="M1" s="43">
        <v>1</v>
      </c>
      <c r="N1" s="44">
        <v>2</v>
      </c>
      <c r="O1" s="44">
        <v>3</v>
      </c>
      <c r="P1" s="44">
        <v>4</v>
      </c>
      <c r="Q1" s="45">
        <v>5</v>
      </c>
      <c r="R1" s="42" t="s">
        <v>262</v>
      </c>
    </row>
    <row r="2" spans="1:18" ht="25.5" customHeight="1" x14ac:dyDescent="0.35">
      <c r="A2" s="20" t="s">
        <v>271</v>
      </c>
      <c r="B2" s="20"/>
      <c r="D2" s="20" t="s">
        <v>263</v>
      </c>
      <c r="L2" s="53" t="s">
        <v>16</v>
      </c>
      <c r="M2" s="50">
        <v>80</v>
      </c>
      <c r="N2" s="51">
        <v>85</v>
      </c>
      <c r="O2" s="51">
        <v>90</v>
      </c>
      <c r="P2" s="51">
        <v>95</v>
      </c>
      <c r="Q2" s="52">
        <v>100</v>
      </c>
      <c r="R2" s="49">
        <f>1/(Q2-P2)</f>
        <v>0.2</v>
      </c>
    </row>
    <row r="3" spans="1:18" x14ac:dyDescent="0.35">
      <c r="A3" s="20" t="s">
        <v>264</v>
      </c>
      <c r="B3" s="20"/>
      <c r="L3" s="59" t="s">
        <v>17</v>
      </c>
      <c r="M3" s="40">
        <v>60</v>
      </c>
      <c r="N3" s="36">
        <v>65</v>
      </c>
      <c r="O3" s="36">
        <v>70</v>
      </c>
      <c r="P3" s="36">
        <v>75</v>
      </c>
      <c r="Q3" s="41">
        <v>80</v>
      </c>
      <c r="R3" s="48">
        <f t="shared" ref="R3:R5" si="0">1/(Q3-P3)</f>
        <v>0.2</v>
      </c>
    </row>
    <row r="4" spans="1:18" ht="21.75" thickBot="1" x14ac:dyDescent="0.4">
      <c r="L4" s="54" t="s">
        <v>18</v>
      </c>
      <c r="M4" s="55">
        <v>15</v>
      </c>
      <c r="N4" s="56">
        <v>20</v>
      </c>
      <c r="O4" s="56">
        <v>25</v>
      </c>
      <c r="P4" s="56">
        <v>30</v>
      </c>
      <c r="Q4" s="57">
        <v>35</v>
      </c>
      <c r="R4" s="46">
        <f t="shared" si="0"/>
        <v>0.2</v>
      </c>
    </row>
    <row r="5" spans="1:18" ht="20.100000000000001" customHeight="1" thickBot="1" x14ac:dyDescent="0.3">
      <c r="A5" s="192" t="s">
        <v>0</v>
      </c>
      <c r="B5" s="193" t="s">
        <v>258</v>
      </c>
      <c r="C5" s="192" t="s">
        <v>266</v>
      </c>
      <c r="D5" s="194"/>
      <c r="E5" s="194"/>
      <c r="F5" s="195"/>
      <c r="G5" s="196" t="s">
        <v>267</v>
      </c>
      <c r="H5" s="194"/>
      <c r="I5" s="195"/>
      <c r="J5" s="190" t="s">
        <v>390</v>
      </c>
      <c r="L5" s="59" t="s">
        <v>19</v>
      </c>
      <c r="M5" s="40">
        <v>80</v>
      </c>
      <c r="N5" s="36">
        <v>85</v>
      </c>
      <c r="O5" s="36">
        <v>90</v>
      </c>
      <c r="P5" s="36">
        <v>95</v>
      </c>
      <c r="Q5" s="41">
        <v>100</v>
      </c>
      <c r="R5" s="48">
        <f t="shared" si="0"/>
        <v>0.2</v>
      </c>
    </row>
    <row r="6" spans="1:18" ht="21.75" thickBot="1" x14ac:dyDescent="0.3">
      <c r="A6" s="192"/>
      <c r="B6" s="193"/>
      <c r="C6" s="114" t="s">
        <v>259</v>
      </c>
      <c r="D6" s="115" t="s">
        <v>260</v>
      </c>
      <c r="E6" s="115" t="s">
        <v>256</v>
      </c>
      <c r="F6" s="116" t="s">
        <v>257</v>
      </c>
      <c r="G6" s="117" t="s">
        <v>261</v>
      </c>
      <c r="H6" s="115" t="s">
        <v>256</v>
      </c>
      <c r="I6" s="116" t="s">
        <v>257</v>
      </c>
      <c r="J6" s="191"/>
      <c r="L6" s="58" t="s">
        <v>20</v>
      </c>
      <c r="M6" s="39">
        <v>60</v>
      </c>
      <c r="N6" s="37">
        <v>65</v>
      </c>
      <c r="O6" s="37">
        <v>70</v>
      </c>
      <c r="P6" s="37">
        <v>75</v>
      </c>
      <c r="Q6" s="38">
        <v>80</v>
      </c>
      <c r="R6" s="47">
        <f>1/(Q6-P6)</f>
        <v>0.2</v>
      </c>
    </row>
    <row r="7" spans="1:18" ht="21.75" thickBot="1" x14ac:dyDescent="0.4">
      <c r="A7" s="93" t="s">
        <v>58</v>
      </c>
      <c r="B7" s="94" t="s">
        <v>284</v>
      </c>
      <c r="C7" s="146">
        <v>540</v>
      </c>
      <c r="D7" s="147">
        <v>567</v>
      </c>
      <c r="E7" s="148">
        <f>IF(C7=0,0,IF(D7="N/A",0,IF(D7=0,0,(D7/C7)*100)))</f>
        <v>105</v>
      </c>
      <c r="F7" s="149">
        <f>IF(C7=0,0,IF(E7=0,1,IF(E7&gt;=$Q$5,5,IF(E7&gt;=$P$5,4+((E7-$P$5)*$R$5),IF(E7&gt;=$O$5,3+((E7-$O$5)*$R$5),IF(E7&gt;=$N$5,2+((E7-$N$5)*$R$5),IF(E7&gt;=$M$5,1+((E7-$M$5)*$R$5),1)))))))</f>
        <v>5</v>
      </c>
      <c r="G7" s="150">
        <v>552</v>
      </c>
      <c r="H7" s="151">
        <f>IF(D7=0,0,IF(G7="N/A",0,IF(G7=0,0,(G7/D7)*100)))</f>
        <v>97.354497354497354</v>
      </c>
      <c r="I7" s="152">
        <f>IF(C7=0,0,IF(G7=0,1,IF(G7="N/A",1,IF(H7=0,1,IF(H7&gt;=$Q$6,5,IF(H7&gt;=$P$6,4+((H7-$P$6)*$R$6),IF(H7&gt;=$O$6,3+((H7-$O$6)*$R$6),IF(H7&gt;=$N$6,2+((H7-$N$6)*$R$6),IF(H7&gt;=$M$6,1+((H7-$M$6)*$R$6),1)))))))))</f>
        <v>5</v>
      </c>
      <c r="J7" s="102"/>
    </row>
    <row r="8" spans="1:18" ht="21.75" thickBot="1" x14ac:dyDescent="0.4">
      <c r="A8" s="95" t="s">
        <v>285</v>
      </c>
      <c r="B8" s="96" t="s">
        <v>84</v>
      </c>
      <c r="C8" s="125">
        <v>20</v>
      </c>
      <c r="D8" s="126">
        <v>20</v>
      </c>
      <c r="E8" s="127">
        <f t="shared" ref="E8:E71" si="1">IF(C8=0,0,IF(D8="N/A",0,IF(D8=0,0,(D8/C8)*100)))</f>
        <v>100</v>
      </c>
      <c r="F8" s="128">
        <f t="shared" ref="F8:F71" si="2">IF(C8=0,0,IF(E8=0,1,IF(E8&gt;=$Q$5,5,IF(E8&gt;=$P$5,4+((E8-$P$5)*$R$5),IF(E8&gt;=$O$5,3+((E8-$O$5)*$R$5),IF(E8&gt;=$N$5,2+((E8-$N$5)*$R$5),IF(E8&gt;=$M$5,1+((E8-$M$5)*$R$5),1)))))))</f>
        <v>5</v>
      </c>
      <c r="G8" s="129">
        <v>20</v>
      </c>
      <c r="H8" s="130">
        <f t="shared" ref="H8:H71" si="3">IF(D8=0,0,IF(G8="N/A",0,IF(G8=0,0,(G8/D8)*100)))</f>
        <v>100</v>
      </c>
      <c r="I8" s="131">
        <f t="shared" ref="I8:I71" si="4">IF(C8=0,0,IF(G8=0,1,IF(G8="N/A",1,IF(H8=0,1,IF(H8&gt;=$Q$6,5,IF(H8&gt;=$P$6,4+((H8-$P$6)*$R$6),IF(H8&gt;=$O$6,3+((H8-$O$6)*$R$6),IF(H8&gt;=$N$6,2+((H8-$N$6)*$R$6),IF(H8&gt;=$M$6,1+((H8-$M$6)*$R$6),1)))))))))</f>
        <v>5</v>
      </c>
      <c r="J8" s="103"/>
    </row>
    <row r="9" spans="1:18" ht="21.75" thickBot="1" x14ac:dyDescent="0.4">
      <c r="A9" s="93" t="s">
        <v>286</v>
      </c>
      <c r="B9" s="94" t="s">
        <v>287</v>
      </c>
      <c r="C9" s="146">
        <v>140</v>
      </c>
      <c r="D9" s="147">
        <v>171</v>
      </c>
      <c r="E9" s="148">
        <f t="shared" si="1"/>
        <v>122.14285714285715</v>
      </c>
      <c r="F9" s="149">
        <f t="shared" si="2"/>
        <v>5</v>
      </c>
      <c r="G9" s="150">
        <v>168</v>
      </c>
      <c r="H9" s="151">
        <f t="shared" si="3"/>
        <v>98.245614035087712</v>
      </c>
      <c r="I9" s="152">
        <f t="shared" si="4"/>
        <v>5</v>
      </c>
      <c r="J9" s="102"/>
    </row>
    <row r="10" spans="1:18" x14ac:dyDescent="0.35">
      <c r="A10" s="35" t="s">
        <v>288</v>
      </c>
      <c r="B10" s="34" t="s">
        <v>74</v>
      </c>
      <c r="C10" s="132">
        <v>20</v>
      </c>
      <c r="D10" s="133">
        <v>22</v>
      </c>
      <c r="E10" s="134">
        <f t="shared" si="1"/>
        <v>110.00000000000001</v>
      </c>
      <c r="F10" s="135">
        <f t="shared" si="2"/>
        <v>5</v>
      </c>
      <c r="G10" s="136">
        <v>21</v>
      </c>
      <c r="H10" s="137">
        <f t="shared" si="3"/>
        <v>95.454545454545453</v>
      </c>
      <c r="I10" s="138">
        <f t="shared" si="4"/>
        <v>5</v>
      </c>
      <c r="J10" s="104"/>
    </row>
    <row r="11" spans="1:18" x14ac:dyDescent="0.35">
      <c r="A11" s="27" t="s">
        <v>289</v>
      </c>
      <c r="B11" s="22" t="s">
        <v>154</v>
      </c>
      <c r="C11" s="23">
        <v>80</v>
      </c>
      <c r="D11" s="24">
        <v>85</v>
      </c>
      <c r="E11" s="69">
        <f t="shared" si="1"/>
        <v>106.25</v>
      </c>
      <c r="F11" s="25">
        <f t="shared" si="2"/>
        <v>5</v>
      </c>
      <c r="G11" s="73">
        <v>82</v>
      </c>
      <c r="H11" s="70">
        <f t="shared" si="3"/>
        <v>96.470588235294116</v>
      </c>
      <c r="I11" s="26">
        <f t="shared" si="4"/>
        <v>5</v>
      </c>
      <c r="J11" s="105"/>
    </row>
    <row r="12" spans="1:18" ht="21.75" thickBot="1" x14ac:dyDescent="0.4">
      <c r="A12" s="28" t="s">
        <v>290</v>
      </c>
      <c r="B12" s="29" t="s">
        <v>160</v>
      </c>
      <c r="C12" s="118">
        <v>80</v>
      </c>
      <c r="D12" s="119">
        <v>82</v>
      </c>
      <c r="E12" s="120">
        <f t="shared" si="1"/>
        <v>102.49999999999999</v>
      </c>
      <c r="F12" s="121">
        <f t="shared" si="2"/>
        <v>5</v>
      </c>
      <c r="G12" s="122">
        <v>82</v>
      </c>
      <c r="H12" s="123">
        <f t="shared" si="3"/>
        <v>100</v>
      </c>
      <c r="I12" s="124">
        <f t="shared" si="4"/>
        <v>5</v>
      </c>
      <c r="J12" s="106"/>
    </row>
    <row r="13" spans="1:18" ht="21.75" thickBot="1" x14ac:dyDescent="0.4">
      <c r="A13" s="93" t="s">
        <v>291</v>
      </c>
      <c r="B13" s="94" t="s">
        <v>292</v>
      </c>
      <c r="C13" s="146">
        <v>340</v>
      </c>
      <c r="D13" s="147">
        <v>380</v>
      </c>
      <c r="E13" s="148">
        <f t="shared" si="1"/>
        <v>111.76470588235294</v>
      </c>
      <c r="F13" s="149">
        <f t="shared" si="2"/>
        <v>5</v>
      </c>
      <c r="G13" s="150">
        <v>380</v>
      </c>
      <c r="H13" s="151">
        <f t="shared" si="3"/>
        <v>100</v>
      </c>
      <c r="I13" s="152">
        <f t="shared" si="4"/>
        <v>5</v>
      </c>
      <c r="J13" s="102"/>
    </row>
    <row r="14" spans="1:18" x14ac:dyDescent="0.35">
      <c r="A14" s="35" t="s">
        <v>293</v>
      </c>
      <c r="B14" s="34" t="s">
        <v>88</v>
      </c>
      <c r="C14" s="132">
        <v>40</v>
      </c>
      <c r="D14" s="133">
        <v>40</v>
      </c>
      <c r="E14" s="134">
        <f t="shared" si="1"/>
        <v>100</v>
      </c>
      <c r="F14" s="135">
        <f t="shared" si="2"/>
        <v>5</v>
      </c>
      <c r="G14" s="136">
        <v>40</v>
      </c>
      <c r="H14" s="137">
        <f t="shared" si="3"/>
        <v>100</v>
      </c>
      <c r="I14" s="138">
        <f t="shared" si="4"/>
        <v>5</v>
      </c>
      <c r="J14" s="104"/>
    </row>
    <row r="15" spans="1:18" ht="21.75" thickBot="1" x14ac:dyDescent="0.4">
      <c r="A15" s="28" t="s">
        <v>294</v>
      </c>
      <c r="B15" s="29" t="s">
        <v>92</v>
      </c>
      <c r="C15" s="118">
        <v>20</v>
      </c>
      <c r="D15" s="119">
        <v>20</v>
      </c>
      <c r="E15" s="120">
        <f t="shared" si="1"/>
        <v>100</v>
      </c>
      <c r="F15" s="121">
        <f t="shared" si="2"/>
        <v>5</v>
      </c>
      <c r="G15" s="122">
        <v>20</v>
      </c>
      <c r="H15" s="123">
        <f t="shared" si="3"/>
        <v>100</v>
      </c>
      <c r="I15" s="124">
        <f t="shared" si="4"/>
        <v>5</v>
      </c>
      <c r="J15" s="106"/>
    </row>
    <row r="16" spans="1:18" ht="21.75" thickBot="1" x14ac:dyDescent="0.4">
      <c r="A16" s="93" t="s">
        <v>295</v>
      </c>
      <c r="B16" s="94" t="s">
        <v>296</v>
      </c>
      <c r="C16" s="146">
        <v>60</v>
      </c>
      <c r="D16" s="147">
        <v>67</v>
      </c>
      <c r="E16" s="148">
        <f t="shared" si="1"/>
        <v>111.66666666666667</v>
      </c>
      <c r="F16" s="149">
        <f t="shared" si="2"/>
        <v>5</v>
      </c>
      <c r="G16" s="150">
        <v>67</v>
      </c>
      <c r="H16" s="151">
        <f t="shared" si="3"/>
        <v>100</v>
      </c>
      <c r="I16" s="152">
        <f t="shared" si="4"/>
        <v>5</v>
      </c>
      <c r="J16" s="107"/>
    </row>
    <row r="17" spans="1:10" x14ac:dyDescent="0.35">
      <c r="A17" s="35" t="s">
        <v>297</v>
      </c>
      <c r="B17" s="34" t="s">
        <v>102</v>
      </c>
      <c r="C17" s="132">
        <v>40</v>
      </c>
      <c r="D17" s="133">
        <v>40</v>
      </c>
      <c r="E17" s="134">
        <f t="shared" si="1"/>
        <v>100</v>
      </c>
      <c r="F17" s="135">
        <f t="shared" si="2"/>
        <v>5</v>
      </c>
      <c r="G17" s="136">
        <v>40</v>
      </c>
      <c r="H17" s="137">
        <f t="shared" si="3"/>
        <v>100</v>
      </c>
      <c r="I17" s="138">
        <f t="shared" si="4"/>
        <v>5</v>
      </c>
      <c r="J17" s="108"/>
    </row>
    <row r="18" spans="1:10" x14ac:dyDescent="0.35">
      <c r="A18" s="27" t="s">
        <v>298</v>
      </c>
      <c r="B18" s="22" t="s">
        <v>96</v>
      </c>
      <c r="C18" s="23">
        <v>60</v>
      </c>
      <c r="D18" s="24">
        <v>60</v>
      </c>
      <c r="E18" s="69">
        <f t="shared" si="1"/>
        <v>100</v>
      </c>
      <c r="F18" s="25">
        <f t="shared" si="2"/>
        <v>5</v>
      </c>
      <c r="G18" s="73">
        <v>60</v>
      </c>
      <c r="H18" s="70">
        <f t="shared" si="3"/>
        <v>100</v>
      </c>
      <c r="I18" s="26">
        <f t="shared" si="4"/>
        <v>5</v>
      </c>
      <c r="J18" s="109"/>
    </row>
    <row r="19" spans="1:10" ht="21.75" thickBot="1" x14ac:dyDescent="0.4">
      <c r="A19" s="28" t="s">
        <v>299</v>
      </c>
      <c r="B19" s="29" t="s">
        <v>100</v>
      </c>
      <c r="C19" s="118">
        <v>40</v>
      </c>
      <c r="D19" s="119">
        <v>41</v>
      </c>
      <c r="E19" s="120">
        <f t="shared" si="1"/>
        <v>102.49999999999999</v>
      </c>
      <c r="F19" s="121">
        <f t="shared" si="2"/>
        <v>5</v>
      </c>
      <c r="G19" s="122">
        <v>41</v>
      </c>
      <c r="H19" s="123">
        <f t="shared" si="3"/>
        <v>100</v>
      </c>
      <c r="I19" s="124">
        <f t="shared" si="4"/>
        <v>5</v>
      </c>
      <c r="J19" s="110"/>
    </row>
    <row r="20" spans="1:10" ht="21.75" thickBot="1" x14ac:dyDescent="0.4">
      <c r="A20" s="93" t="s">
        <v>300</v>
      </c>
      <c r="B20" s="94" t="s">
        <v>301</v>
      </c>
      <c r="C20" s="146">
        <v>200</v>
      </c>
      <c r="D20" s="147">
        <v>224</v>
      </c>
      <c r="E20" s="148">
        <f t="shared" si="1"/>
        <v>112.00000000000001</v>
      </c>
      <c r="F20" s="149">
        <f t="shared" si="2"/>
        <v>5</v>
      </c>
      <c r="G20" s="150">
        <v>224</v>
      </c>
      <c r="H20" s="151">
        <f t="shared" si="3"/>
        <v>100</v>
      </c>
      <c r="I20" s="152">
        <f t="shared" si="4"/>
        <v>5</v>
      </c>
      <c r="J20" s="107"/>
    </row>
    <row r="21" spans="1:10" x14ac:dyDescent="0.35">
      <c r="A21" s="35" t="s">
        <v>302</v>
      </c>
      <c r="B21" s="34" t="s">
        <v>110</v>
      </c>
      <c r="C21" s="132">
        <v>80</v>
      </c>
      <c r="D21" s="133">
        <v>99</v>
      </c>
      <c r="E21" s="134">
        <f t="shared" si="1"/>
        <v>123.75</v>
      </c>
      <c r="F21" s="135">
        <f t="shared" si="2"/>
        <v>5</v>
      </c>
      <c r="G21" s="136">
        <v>93</v>
      </c>
      <c r="H21" s="137">
        <f t="shared" si="3"/>
        <v>93.939393939393938</v>
      </c>
      <c r="I21" s="138">
        <f t="shared" si="4"/>
        <v>5</v>
      </c>
      <c r="J21" s="111"/>
    </row>
    <row r="22" spans="1:10" x14ac:dyDescent="0.35">
      <c r="A22" s="27" t="s">
        <v>303</v>
      </c>
      <c r="B22" s="22" t="s">
        <v>116</v>
      </c>
      <c r="C22" s="23">
        <v>100</v>
      </c>
      <c r="D22" s="24">
        <v>111</v>
      </c>
      <c r="E22" s="69">
        <f t="shared" si="1"/>
        <v>111.00000000000001</v>
      </c>
      <c r="F22" s="25">
        <f t="shared" si="2"/>
        <v>5</v>
      </c>
      <c r="G22" s="73">
        <v>111</v>
      </c>
      <c r="H22" s="70">
        <f t="shared" si="3"/>
        <v>100</v>
      </c>
      <c r="I22" s="26">
        <f t="shared" si="4"/>
        <v>5</v>
      </c>
      <c r="J22" s="109"/>
    </row>
    <row r="23" spans="1:10" ht="21.75" thickBot="1" x14ac:dyDescent="0.4">
      <c r="A23" s="28" t="s">
        <v>304</v>
      </c>
      <c r="B23" s="29" t="s">
        <v>114</v>
      </c>
      <c r="C23" s="118">
        <v>120</v>
      </c>
      <c r="D23" s="119">
        <v>130</v>
      </c>
      <c r="E23" s="120">
        <f t="shared" si="1"/>
        <v>108.33333333333333</v>
      </c>
      <c r="F23" s="121">
        <f t="shared" si="2"/>
        <v>5</v>
      </c>
      <c r="G23" s="122">
        <v>130</v>
      </c>
      <c r="H23" s="123">
        <f t="shared" si="3"/>
        <v>100</v>
      </c>
      <c r="I23" s="124">
        <f t="shared" si="4"/>
        <v>5</v>
      </c>
      <c r="J23" s="110"/>
    </row>
    <row r="24" spans="1:10" ht="21.75" thickBot="1" x14ac:dyDescent="0.4">
      <c r="A24" s="93" t="s">
        <v>305</v>
      </c>
      <c r="B24" s="94" t="s">
        <v>306</v>
      </c>
      <c r="C24" s="146">
        <v>460</v>
      </c>
      <c r="D24" s="147">
        <v>460</v>
      </c>
      <c r="E24" s="148">
        <f t="shared" si="1"/>
        <v>100</v>
      </c>
      <c r="F24" s="149">
        <f t="shared" si="2"/>
        <v>5</v>
      </c>
      <c r="G24" s="150">
        <v>460</v>
      </c>
      <c r="H24" s="151">
        <f t="shared" si="3"/>
        <v>100</v>
      </c>
      <c r="I24" s="152">
        <f t="shared" si="4"/>
        <v>5</v>
      </c>
      <c r="J24" s="107"/>
    </row>
    <row r="25" spans="1:10" x14ac:dyDescent="0.35">
      <c r="A25" s="35" t="s">
        <v>307</v>
      </c>
      <c r="B25" s="34" t="s">
        <v>120</v>
      </c>
      <c r="C25" s="132">
        <v>120</v>
      </c>
      <c r="D25" s="133">
        <v>126</v>
      </c>
      <c r="E25" s="134">
        <f t="shared" si="1"/>
        <v>105</v>
      </c>
      <c r="F25" s="135">
        <f t="shared" si="2"/>
        <v>5</v>
      </c>
      <c r="G25" s="136">
        <v>126</v>
      </c>
      <c r="H25" s="137">
        <f t="shared" si="3"/>
        <v>100</v>
      </c>
      <c r="I25" s="138">
        <f t="shared" si="4"/>
        <v>5</v>
      </c>
      <c r="J25" s="108"/>
    </row>
    <row r="26" spans="1:10" x14ac:dyDescent="0.35">
      <c r="A26" s="27" t="s">
        <v>308</v>
      </c>
      <c r="B26" s="22" t="s">
        <v>140</v>
      </c>
      <c r="C26" s="23">
        <v>180</v>
      </c>
      <c r="D26" s="24">
        <v>188</v>
      </c>
      <c r="E26" s="69">
        <f t="shared" si="1"/>
        <v>104.44444444444446</v>
      </c>
      <c r="F26" s="25">
        <f t="shared" si="2"/>
        <v>5</v>
      </c>
      <c r="G26" s="73">
        <v>179</v>
      </c>
      <c r="H26" s="70">
        <f t="shared" si="3"/>
        <v>95.212765957446805</v>
      </c>
      <c r="I26" s="26">
        <f t="shared" si="4"/>
        <v>5</v>
      </c>
      <c r="J26" s="109"/>
    </row>
    <row r="27" spans="1:10" x14ac:dyDescent="0.35">
      <c r="A27" s="27" t="s">
        <v>309</v>
      </c>
      <c r="B27" s="22" t="s">
        <v>128</v>
      </c>
      <c r="C27" s="23">
        <v>120</v>
      </c>
      <c r="D27" s="24">
        <v>129</v>
      </c>
      <c r="E27" s="69">
        <f t="shared" si="1"/>
        <v>107.5</v>
      </c>
      <c r="F27" s="25">
        <f t="shared" si="2"/>
        <v>5</v>
      </c>
      <c r="G27" s="73">
        <v>129</v>
      </c>
      <c r="H27" s="70">
        <f t="shared" si="3"/>
        <v>100</v>
      </c>
      <c r="I27" s="26">
        <f t="shared" si="4"/>
        <v>5</v>
      </c>
      <c r="J27" s="109"/>
    </row>
    <row r="28" spans="1:10" ht="21.75" thickBot="1" x14ac:dyDescent="0.4">
      <c r="A28" s="28" t="s">
        <v>310</v>
      </c>
      <c r="B28" s="29" t="s">
        <v>134</v>
      </c>
      <c r="C28" s="118">
        <v>120</v>
      </c>
      <c r="D28" s="119">
        <v>120</v>
      </c>
      <c r="E28" s="120">
        <f t="shared" si="1"/>
        <v>100</v>
      </c>
      <c r="F28" s="121">
        <f t="shared" si="2"/>
        <v>5</v>
      </c>
      <c r="G28" s="122">
        <v>120</v>
      </c>
      <c r="H28" s="123">
        <f t="shared" si="3"/>
        <v>100</v>
      </c>
      <c r="I28" s="124">
        <f t="shared" si="4"/>
        <v>5</v>
      </c>
      <c r="J28" s="110"/>
    </row>
    <row r="29" spans="1:10" ht="21.75" thickBot="1" x14ac:dyDescent="0.4">
      <c r="A29" s="93" t="s">
        <v>311</v>
      </c>
      <c r="B29" s="94" t="s">
        <v>312</v>
      </c>
      <c r="C29" s="146">
        <v>400</v>
      </c>
      <c r="D29" s="147">
        <v>424</v>
      </c>
      <c r="E29" s="148">
        <f t="shared" si="1"/>
        <v>106</v>
      </c>
      <c r="F29" s="149">
        <f t="shared" si="2"/>
        <v>5</v>
      </c>
      <c r="G29" s="150">
        <v>417</v>
      </c>
      <c r="H29" s="151">
        <f t="shared" si="3"/>
        <v>98.34905660377359</v>
      </c>
      <c r="I29" s="152">
        <f t="shared" si="4"/>
        <v>5</v>
      </c>
      <c r="J29" s="107"/>
    </row>
    <row r="30" spans="1:10" x14ac:dyDescent="0.35">
      <c r="A30" s="35" t="s">
        <v>313</v>
      </c>
      <c r="B30" s="34" t="s">
        <v>146</v>
      </c>
      <c r="C30" s="132">
        <v>60</v>
      </c>
      <c r="D30" s="133">
        <v>64</v>
      </c>
      <c r="E30" s="134">
        <f t="shared" si="1"/>
        <v>106.66666666666667</v>
      </c>
      <c r="F30" s="135">
        <f t="shared" si="2"/>
        <v>5</v>
      </c>
      <c r="G30" s="136">
        <v>64</v>
      </c>
      <c r="H30" s="137">
        <f t="shared" si="3"/>
        <v>100</v>
      </c>
      <c r="I30" s="138">
        <f t="shared" si="4"/>
        <v>5</v>
      </c>
      <c r="J30" s="108"/>
    </row>
    <row r="31" spans="1:10" x14ac:dyDescent="0.35">
      <c r="A31" s="27" t="s">
        <v>314</v>
      </c>
      <c r="B31" s="22" t="s">
        <v>148</v>
      </c>
      <c r="C31" s="23">
        <v>100</v>
      </c>
      <c r="D31" s="24">
        <v>100</v>
      </c>
      <c r="E31" s="69">
        <f t="shared" si="1"/>
        <v>100</v>
      </c>
      <c r="F31" s="25">
        <f t="shared" si="2"/>
        <v>5</v>
      </c>
      <c r="G31" s="73">
        <v>100</v>
      </c>
      <c r="H31" s="70">
        <f t="shared" si="3"/>
        <v>100</v>
      </c>
      <c r="I31" s="26">
        <f t="shared" si="4"/>
        <v>5</v>
      </c>
      <c r="J31" s="109"/>
    </row>
    <row r="32" spans="1:10" x14ac:dyDescent="0.35">
      <c r="A32" s="27" t="s">
        <v>315</v>
      </c>
      <c r="B32" s="22" t="s">
        <v>144</v>
      </c>
      <c r="C32" s="23">
        <v>80</v>
      </c>
      <c r="D32" s="24">
        <v>91</v>
      </c>
      <c r="E32" s="69">
        <f t="shared" si="1"/>
        <v>113.75</v>
      </c>
      <c r="F32" s="25">
        <f t="shared" si="2"/>
        <v>5</v>
      </c>
      <c r="G32" s="73">
        <v>91</v>
      </c>
      <c r="H32" s="70">
        <f t="shared" si="3"/>
        <v>100</v>
      </c>
      <c r="I32" s="26">
        <f t="shared" si="4"/>
        <v>5</v>
      </c>
      <c r="J32" s="109"/>
    </row>
    <row r="33" spans="1:10" ht="21.75" thickBot="1" x14ac:dyDescent="0.4">
      <c r="A33" s="28" t="s">
        <v>316</v>
      </c>
      <c r="B33" s="29" t="s">
        <v>142</v>
      </c>
      <c r="C33" s="118">
        <v>120</v>
      </c>
      <c r="D33" s="119">
        <v>124</v>
      </c>
      <c r="E33" s="120">
        <f t="shared" si="1"/>
        <v>103.33333333333334</v>
      </c>
      <c r="F33" s="121">
        <f t="shared" si="2"/>
        <v>5</v>
      </c>
      <c r="G33" s="122">
        <v>124</v>
      </c>
      <c r="H33" s="123">
        <f t="shared" si="3"/>
        <v>100</v>
      </c>
      <c r="I33" s="124">
        <f t="shared" si="4"/>
        <v>5</v>
      </c>
      <c r="J33" s="110"/>
    </row>
    <row r="34" spans="1:10" ht="21.75" thickBot="1" x14ac:dyDescent="0.4">
      <c r="A34" s="93" t="s">
        <v>317</v>
      </c>
      <c r="B34" s="94" t="s">
        <v>318</v>
      </c>
      <c r="C34" s="146">
        <v>180</v>
      </c>
      <c r="D34" s="147">
        <v>182</v>
      </c>
      <c r="E34" s="148">
        <f t="shared" si="1"/>
        <v>101.11111111111111</v>
      </c>
      <c r="F34" s="149">
        <f t="shared" si="2"/>
        <v>5</v>
      </c>
      <c r="G34" s="150">
        <v>181</v>
      </c>
      <c r="H34" s="151">
        <f t="shared" si="3"/>
        <v>99.45054945054946</v>
      </c>
      <c r="I34" s="152">
        <f t="shared" si="4"/>
        <v>5</v>
      </c>
      <c r="J34" s="107"/>
    </row>
    <row r="35" spans="1:10" x14ac:dyDescent="0.35">
      <c r="A35" s="35" t="s">
        <v>319</v>
      </c>
      <c r="B35" s="34" t="s">
        <v>158</v>
      </c>
      <c r="C35" s="132">
        <v>120</v>
      </c>
      <c r="D35" s="133">
        <v>129</v>
      </c>
      <c r="E35" s="134">
        <f t="shared" si="1"/>
        <v>107.5</v>
      </c>
      <c r="F35" s="135">
        <f t="shared" si="2"/>
        <v>5</v>
      </c>
      <c r="G35" s="136">
        <v>129</v>
      </c>
      <c r="H35" s="137">
        <f t="shared" si="3"/>
        <v>100</v>
      </c>
      <c r="I35" s="138">
        <f t="shared" si="4"/>
        <v>5</v>
      </c>
      <c r="J35" s="108"/>
    </row>
    <row r="36" spans="1:10" x14ac:dyDescent="0.35">
      <c r="A36" s="27" t="s">
        <v>320</v>
      </c>
      <c r="B36" s="22" t="s">
        <v>152</v>
      </c>
      <c r="C36" s="23">
        <v>140</v>
      </c>
      <c r="D36" s="24">
        <v>142</v>
      </c>
      <c r="E36" s="69">
        <f t="shared" si="1"/>
        <v>101.42857142857142</v>
      </c>
      <c r="F36" s="25">
        <f t="shared" si="2"/>
        <v>5</v>
      </c>
      <c r="G36" s="73">
        <v>142</v>
      </c>
      <c r="H36" s="70">
        <f t="shared" si="3"/>
        <v>100</v>
      </c>
      <c r="I36" s="26">
        <f t="shared" si="4"/>
        <v>5</v>
      </c>
      <c r="J36" s="109"/>
    </row>
    <row r="37" spans="1:10" ht="21.75" thickBot="1" x14ac:dyDescent="0.4">
      <c r="A37" s="28" t="s">
        <v>321</v>
      </c>
      <c r="B37" s="29" t="s">
        <v>156</v>
      </c>
      <c r="C37" s="118">
        <v>80</v>
      </c>
      <c r="D37" s="119">
        <v>91</v>
      </c>
      <c r="E37" s="120">
        <f t="shared" si="1"/>
        <v>113.75</v>
      </c>
      <c r="F37" s="121">
        <f t="shared" si="2"/>
        <v>5</v>
      </c>
      <c r="G37" s="122">
        <v>89</v>
      </c>
      <c r="H37" s="123">
        <f t="shared" si="3"/>
        <v>97.802197802197796</v>
      </c>
      <c r="I37" s="124">
        <f t="shared" si="4"/>
        <v>5</v>
      </c>
      <c r="J37" s="110"/>
    </row>
    <row r="38" spans="1:10" ht="21.75" thickBot="1" x14ac:dyDescent="0.4">
      <c r="A38" s="93" t="s">
        <v>322</v>
      </c>
      <c r="B38" s="94" t="s">
        <v>323</v>
      </c>
      <c r="C38" s="146">
        <v>220</v>
      </c>
      <c r="D38" s="147">
        <v>244</v>
      </c>
      <c r="E38" s="148">
        <f t="shared" si="1"/>
        <v>110.90909090909091</v>
      </c>
      <c r="F38" s="149">
        <f t="shared" si="2"/>
        <v>5</v>
      </c>
      <c r="G38" s="150">
        <v>230</v>
      </c>
      <c r="H38" s="151">
        <f t="shared" si="3"/>
        <v>94.262295081967224</v>
      </c>
      <c r="I38" s="152">
        <f t="shared" si="4"/>
        <v>5</v>
      </c>
      <c r="J38" s="107"/>
    </row>
    <row r="39" spans="1:10" x14ac:dyDescent="0.35">
      <c r="A39" s="35" t="s">
        <v>324</v>
      </c>
      <c r="B39" s="34" t="s">
        <v>122</v>
      </c>
      <c r="C39" s="132">
        <v>120</v>
      </c>
      <c r="D39" s="133">
        <v>130</v>
      </c>
      <c r="E39" s="134">
        <f t="shared" si="1"/>
        <v>108.33333333333333</v>
      </c>
      <c r="F39" s="135">
        <f t="shared" si="2"/>
        <v>5</v>
      </c>
      <c r="G39" s="136">
        <v>126</v>
      </c>
      <c r="H39" s="137">
        <f t="shared" si="3"/>
        <v>96.92307692307692</v>
      </c>
      <c r="I39" s="138">
        <f t="shared" si="4"/>
        <v>5</v>
      </c>
      <c r="J39" s="108"/>
    </row>
    <row r="40" spans="1:10" x14ac:dyDescent="0.35">
      <c r="A40" s="27" t="s">
        <v>325</v>
      </c>
      <c r="B40" s="22" t="s">
        <v>166</v>
      </c>
      <c r="C40" s="23">
        <v>100</v>
      </c>
      <c r="D40" s="24">
        <v>115</v>
      </c>
      <c r="E40" s="69">
        <f t="shared" si="1"/>
        <v>114.99999999999999</v>
      </c>
      <c r="F40" s="25">
        <f t="shared" si="2"/>
        <v>5</v>
      </c>
      <c r="G40" s="73">
        <v>109</v>
      </c>
      <c r="H40" s="70">
        <f t="shared" si="3"/>
        <v>94.782608695652172</v>
      </c>
      <c r="I40" s="26">
        <f t="shared" si="4"/>
        <v>5</v>
      </c>
      <c r="J40" s="109"/>
    </row>
    <row r="41" spans="1:10" x14ac:dyDescent="0.35">
      <c r="A41" s="27" t="s">
        <v>326</v>
      </c>
      <c r="B41" s="22" t="s">
        <v>172</v>
      </c>
      <c r="C41" s="23">
        <v>20</v>
      </c>
      <c r="D41" s="24">
        <v>25</v>
      </c>
      <c r="E41" s="69">
        <f t="shared" si="1"/>
        <v>125</v>
      </c>
      <c r="F41" s="25">
        <f t="shared" si="2"/>
        <v>5</v>
      </c>
      <c r="G41" s="73">
        <v>25</v>
      </c>
      <c r="H41" s="70">
        <f t="shared" si="3"/>
        <v>100</v>
      </c>
      <c r="I41" s="26">
        <f t="shared" si="4"/>
        <v>5</v>
      </c>
      <c r="J41" s="109"/>
    </row>
    <row r="42" spans="1:10" ht="21.75" thickBot="1" x14ac:dyDescent="0.4">
      <c r="A42" s="28" t="s">
        <v>327</v>
      </c>
      <c r="B42" s="29" t="s">
        <v>170</v>
      </c>
      <c r="C42" s="118">
        <v>40</v>
      </c>
      <c r="D42" s="119">
        <v>40</v>
      </c>
      <c r="E42" s="120">
        <f t="shared" si="1"/>
        <v>100</v>
      </c>
      <c r="F42" s="121">
        <f t="shared" si="2"/>
        <v>5</v>
      </c>
      <c r="G42" s="122">
        <v>40</v>
      </c>
      <c r="H42" s="123">
        <f t="shared" si="3"/>
        <v>100</v>
      </c>
      <c r="I42" s="124">
        <f t="shared" si="4"/>
        <v>5</v>
      </c>
      <c r="J42" s="110"/>
    </row>
    <row r="43" spans="1:10" ht="21.75" thickBot="1" x14ac:dyDescent="0.4">
      <c r="A43" s="93" t="s">
        <v>328</v>
      </c>
      <c r="B43" s="94" t="s">
        <v>329</v>
      </c>
      <c r="C43" s="146">
        <v>138</v>
      </c>
      <c r="D43" s="147">
        <v>154</v>
      </c>
      <c r="E43" s="148">
        <f t="shared" si="1"/>
        <v>111.59420289855073</v>
      </c>
      <c r="F43" s="149">
        <f t="shared" si="2"/>
        <v>5</v>
      </c>
      <c r="G43" s="150">
        <v>148</v>
      </c>
      <c r="H43" s="151">
        <f t="shared" si="3"/>
        <v>96.103896103896105</v>
      </c>
      <c r="I43" s="152">
        <f t="shared" si="4"/>
        <v>5</v>
      </c>
      <c r="J43" s="107"/>
    </row>
    <row r="44" spans="1:10" x14ac:dyDescent="0.35">
      <c r="A44" s="35" t="s">
        <v>330</v>
      </c>
      <c r="B44" s="34" t="s">
        <v>186</v>
      </c>
      <c r="C44" s="132">
        <v>55</v>
      </c>
      <c r="D44" s="133">
        <v>57</v>
      </c>
      <c r="E44" s="134">
        <f t="shared" si="1"/>
        <v>103.63636363636364</v>
      </c>
      <c r="F44" s="135">
        <f t="shared" si="2"/>
        <v>5</v>
      </c>
      <c r="G44" s="136">
        <v>57</v>
      </c>
      <c r="H44" s="137">
        <f t="shared" si="3"/>
        <v>100</v>
      </c>
      <c r="I44" s="138">
        <f t="shared" si="4"/>
        <v>5</v>
      </c>
      <c r="J44" s="108"/>
    </row>
    <row r="45" spans="1:10" ht="21.75" thickBot="1" x14ac:dyDescent="0.4">
      <c r="A45" s="28" t="s">
        <v>331</v>
      </c>
      <c r="B45" s="29" t="s">
        <v>168</v>
      </c>
      <c r="C45" s="118">
        <v>80</v>
      </c>
      <c r="D45" s="119">
        <v>94</v>
      </c>
      <c r="E45" s="120">
        <f t="shared" si="1"/>
        <v>117.5</v>
      </c>
      <c r="F45" s="121">
        <f t="shared" si="2"/>
        <v>5</v>
      </c>
      <c r="G45" s="122">
        <v>93</v>
      </c>
      <c r="H45" s="123">
        <f t="shared" si="3"/>
        <v>98.936170212765958</v>
      </c>
      <c r="I45" s="124">
        <f t="shared" si="4"/>
        <v>5</v>
      </c>
      <c r="J45" s="110"/>
    </row>
    <row r="46" spans="1:10" ht="21.75" thickBot="1" x14ac:dyDescent="0.4">
      <c r="A46" s="93" t="s">
        <v>332</v>
      </c>
      <c r="B46" s="94" t="s">
        <v>333</v>
      </c>
      <c r="C46" s="146">
        <v>250</v>
      </c>
      <c r="D46" s="147">
        <v>284</v>
      </c>
      <c r="E46" s="148">
        <f t="shared" si="1"/>
        <v>113.6</v>
      </c>
      <c r="F46" s="149">
        <f t="shared" si="2"/>
        <v>5</v>
      </c>
      <c r="G46" s="150">
        <v>280</v>
      </c>
      <c r="H46" s="151">
        <f t="shared" si="3"/>
        <v>98.591549295774655</v>
      </c>
      <c r="I46" s="152">
        <f t="shared" si="4"/>
        <v>5</v>
      </c>
      <c r="J46" s="107"/>
    </row>
    <row r="47" spans="1:10" x14ac:dyDescent="0.35">
      <c r="A47" s="35" t="s">
        <v>334</v>
      </c>
      <c r="B47" s="34" t="s">
        <v>191</v>
      </c>
      <c r="C47" s="132">
        <v>80</v>
      </c>
      <c r="D47" s="133">
        <v>111</v>
      </c>
      <c r="E47" s="134">
        <f t="shared" si="1"/>
        <v>138.75</v>
      </c>
      <c r="F47" s="135">
        <f t="shared" si="2"/>
        <v>5</v>
      </c>
      <c r="G47" s="136">
        <v>111</v>
      </c>
      <c r="H47" s="137">
        <f t="shared" si="3"/>
        <v>100</v>
      </c>
      <c r="I47" s="138">
        <f t="shared" si="4"/>
        <v>5</v>
      </c>
      <c r="J47" s="108"/>
    </row>
    <row r="48" spans="1:10" ht="21.75" thickBot="1" x14ac:dyDescent="0.4">
      <c r="A48" s="28" t="s">
        <v>335</v>
      </c>
      <c r="B48" s="29" t="s">
        <v>199</v>
      </c>
      <c r="C48" s="118">
        <v>80</v>
      </c>
      <c r="D48" s="119">
        <v>80</v>
      </c>
      <c r="E48" s="120">
        <f t="shared" si="1"/>
        <v>100</v>
      </c>
      <c r="F48" s="121">
        <f t="shared" si="2"/>
        <v>5</v>
      </c>
      <c r="G48" s="122">
        <v>80</v>
      </c>
      <c r="H48" s="123">
        <f t="shared" si="3"/>
        <v>100</v>
      </c>
      <c r="I48" s="124">
        <f t="shared" si="4"/>
        <v>5</v>
      </c>
      <c r="J48" s="110"/>
    </row>
    <row r="49" spans="1:10" ht="21.75" thickBot="1" x14ac:dyDescent="0.4">
      <c r="A49" s="93" t="s">
        <v>336</v>
      </c>
      <c r="B49" s="94" t="s">
        <v>337</v>
      </c>
      <c r="C49" s="146">
        <v>58</v>
      </c>
      <c r="D49" s="147">
        <v>58</v>
      </c>
      <c r="E49" s="148">
        <f t="shared" si="1"/>
        <v>100</v>
      </c>
      <c r="F49" s="149">
        <f t="shared" si="2"/>
        <v>5</v>
      </c>
      <c r="G49" s="150">
        <v>52</v>
      </c>
      <c r="H49" s="151">
        <f t="shared" si="3"/>
        <v>89.65517241379311</v>
      </c>
      <c r="I49" s="152">
        <f t="shared" si="4"/>
        <v>5</v>
      </c>
      <c r="J49" s="107"/>
    </row>
    <row r="50" spans="1:10" ht="21.75" thickBot="1" x14ac:dyDescent="0.4">
      <c r="A50" s="97" t="s">
        <v>338</v>
      </c>
      <c r="B50" s="96" t="s">
        <v>212</v>
      </c>
      <c r="C50" s="125">
        <v>220</v>
      </c>
      <c r="D50" s="126">
        <v>227</v>
      </c>
      <c r="E50" s="127">
        <f t="shared" si="1"/>
        <v>103.18181818181817</v>
      </c>
      <c r="F50" s="128">
        <f t="shared" si="2"/>
        <v>5</v>
      </c>
      <c r="G50" s="129">
        <v>220</v>
      </c>
      <c r="H50" s="130">
        <f t="shared" si="3"/>
        <v>96.916299559471369</v>
      </c>
      <c r="I50" s="131">
        <f t="shared" si="4"/>
        <v>5</v>
      </c>
      <c r="J50" s="112"/>
    </row>
    <row r="51" spans="1:10" ht="21.75" thickBot="1" x14ac:dyDescent="0.4">
      <c r="A51" s="93" t="s">
        <v>339</v>
      </c>
      <c r="B51" s="94" t="s">
        <v>340</v>
      </c>
      <c r="C51" s="146">
        <v>100</v>
      </c>
      <c r="D51" s="147">
        <v>103</v>
      </c>
      <c r="E51" s="148">
        <f t="shared" si="1"/>
        <v>103</v>
      </c>
      <c r="F51" s="149">
        <f t="shared" si="2"/>
        <v>5</v>
      </c>
      <c r="G51" s="150">
        <v>103</v>
      </c>
      <c r="H51" s="151">
        <f t="shared" si="3"/>
        <v>100</v>
      </c>
      <c r="I51" s="152">
        <f t="shared" si="4"/>
        <v>5</v>
      </c>
      <c r="J51" s="107"/>
    </row>
    <row r="52" spans="1:10" ht="21.75" thickBot="1" x14ac:dyDescent="0.4">
      <c r="A52" s="93" t="s">
        <v>341</v>
      </c>
      <c r="B52" s="94" t="s">
        <v>342</v>
      </c>
      <c r="C52" s="146">
        <v>100</v>
      </c>
      <c r="D52" s="147">
        <v>101</v>
      </c>
      <c r="E52" s="148">
        <f t="shared" si="1"/>
        <v>101</v>
      </c>
      <c r="F52" s="149">
        <f t="shared" si="2"/>
        <v>5</v>
      </c>
      <c r="G52" s="150">
        <v>101</v>
      </c>
      <c r="H52" s="151">
        <f t="shared" si="3"/>
        <v>100</v>
      </c>
      <c r="I52" s="152">
        <f t="shared" si="4"/>
        <v>5</v>
      </c>
      <c r="J52" s="107"/>
    </row>
    <row r="53" spans="1:10" x14ac:dyDescent="0.35">
      <c r="A53" s="35" t="s">
        <v>343</v>
      </c>
      <c r="B53" s="34" t="s">
        <v>64</v>
      </c>
      <c r="C53" s="132">
        <v>100</v>
      </c>
      <c r="D53" s="133">
        <v>107</v>
      </c>
      <c r="E53" s="134">
        <f t="shared" si="1"/>
        <v>107</v>
      </c>
      <c r="F53" s="135">
        <f t="shared" si="2"/>
        <v>5</v>
      </c>
      <c r="G53" s="136">
        <v>103</v>
      </c>
      <c r="H53" s="137">
        <f t="shared" si="3"/>
        <v>96.261682242990659</v>
      </c>
      <c r="I53" s="138">
        <f t="shared" si="4"/>
        <v>5</v>
      </c>
      <c r="J53" s="108"/>
    </row>
    <row r="54" spans="1:10" ht="21.75" thickBot="1" x14ac:dyDescent="0.4">
      <c r="A54" s="28" t="s">
        <v>344</v>
      </c>
      <c r="B54" s="29" t="s">
        <v>112</v>
      </c>
      <c r="C54" s="118">
        <v>80</v>
      </c>
      <c r="D54" s="119">
        <v>88</v>
      </c>
      <c r="E54" s="120">
        <f t="shared" si="1"/>
        <v>110.00000000000001</v>
      </c>
      <c r="F54" s="121">
        <f t="shared" si="2"/>
        <v>5</v>
      </c>
      <c r="G54" s="122">
        <v>88</v>
      </c>
      <c r="H54" s="123">
        <f t="shared" si="3"/>
        <v>100</v>
      </c>
      <c r="I54" s="124">
        <f t="shared" si="4"/>
        <v>5</v>
      </c>
      <c r="J54" s="110"/>
    </row>
    <row r="55" spans="1:10" ht="21.75" thickBot="1" x14ac:dyDescent="0.4">
      <c r="A55" s="93" t="s">
        <v>345</v>
      </c>
      <c r="B55" s="94" t="s">
        <v>346</v>
      </c>
      <c r="C55" s="146">
        <v>20</v>
      </c>
      <c r="D55" s="147">
        <v>20</v>
      </c>
      <c r="E55" s="148">
        <f t="shared" si="1"/>
        <v>100</v>
      </c>
      <c r="F55" s="149">
        <f t="shared" si="2"/>
        <v>5</v>
      </c>
      <c r="G55" s="150">
        <v>20</v>
      </c>
      <c r="H55" s="151">
        <f t="shared" si="3"/>
        <v>100</v>
      </c>
      <c r="I55" s="152">
        <f t="shared" si="4"/>
        <v>5</v>
      </c>
      <c r="J55" s="107"/>
    </row>
    <row r="56" spans="1:10" x14ac:dyDescent="0.35">
      <c r="A56" s="35" t="s">
        <v>347</v>
      </c>
      <c r="B56" s="34" t="s">
        <v>78</v>
      </c>
      <c r="C56" s="132">
        <v>40</v>
      </c>
      <c r="D56" s="133">
        <v>45</v>
      </c>
      <c r="E56" s="134">
        <f t="shared" si="1"/>
        <v>112.5</v>
      </c>
      <c r="F56" s="135">
        <f t="shared" si="2"/>
        <v>5</v>
      </c>
      <c r="G56" s="136">
        <v>39</v>
      </c>
      <c r="H56" s="137">
        <f t="shared" si="3"/>
        <v>86.666666666666671</v>
      </c>
      <c r="I56" s="138">
        <f t="shared" si="4"/>
        <v>5</v>
      </c>
      <c r="J56" s="108"/>
    </row>
    <row r="57" spans="1:10" x14ac:dyDescent="0.35">
      <c r="A57" s="27" t="s">
        <v>348</v>
      </c>
      <c r="B57" s="22" t="s">
        <v>72</v>
      </c>
      <c r="C57" s="23">
        <v>60</v>
      </c>
      <c r="D57" s="24">
        <v>68</v>
      </c>
      <c r="E57" s="69">
        <f t="shared" si="1"/>
        <v>113.33333333333333</v>
      </c>
      <c r="F57" s="25">
        <f t="shared" si="2"/>
        <v>5</v>
      </c>
      <c r="G57" s="73">
        <v>68</v>
      </c>
      <c r="H57" s="70">
        <f t="shared" si="3"/>
        <v>100</v>
      </c>
      <c r="I57" s="26">
        <f t="shared" si="4"/>
        <v>5</v>
      </c>
      <c r="J57" s="109"/>
    </row>
    <row r="58" spans="1:10" ht="21.75" thickBot="1" x14ac:dyDescent="0.4">
      <c r="A58" s="28" t="s">
        <v>349</v>
      </c>
      <c r="B58" s="29" t="s">
        <v>70</v>
      </c>
      <c r="C58" s="118">
        <v>60</v>
      </c>
      <c r="D58" s="119">
        <v>62</v>
      </c>
      <c r="E58" s="120">
        <f t="shared" si="1"/>
        <v>103.33333333333334</v>
      </c>
      <c r="F58" s="121">
        <f t="shared" si="2"/>
        <v>5</v>
      </c>
      <c r="G58" s="122">
        <v>61</v>
      </c>
      <c r="H58" s="123">
        <f t="shared" si="3"/>
        <v>98.387096774193552</v>
      </c>
      <c r="I58" s="124">
        <f t="shared" si="4"/>
        <v>5</v>
      </c>
      <c r="J58" s="110"/>
    </row>
    <row r="59" spans="1:10" ht="21.75" thickBot="1" x14ac:dyDescent="0.4">
      <c r="A59" s="93" t="s">
        <v>350</v>
      </c>
      <c r="B59" s="94" t="s">
        <v>351</v>
      </c>
      <c r="C59" s="146">
        <v>40</v>
      </c>
      <c r="D59" s="147">
        <v>40</v>
      </c>
      <c r="E59" s="148">
        <f t="shared" si="1"/>
        <v>100</v>
      </c>
      <c r="F59" s="149">
        <f t="shared" si="2"/>
        <v>5</v>
      </c>
      <c r="G59" s="150">
        <v>40</v>
      </c>
      <c r="H59" s="151">
        <f t="shared" si="3"/>
        <v>100</v>
      </c>
      <c r="I59" s="152">
        <f t="shared" si="4"/>
        <v>5</v>
      </c>
      <c r="J59" s="107"/>
    </row>
    <row r="60" spans="1:10" x14ac:dyDescent="0.35">
      <c r="A60" s="35" t="s">
        <v>352</v>
      </c>
      <c r="B60" s="34" t="s">
        <v>104</v>
      </c>
      <c r="C60" s="132">
        <v>60</v>
      </c>
      <c r="D60" s="133">
        <v>65</v>
      </c>
      <c r="E60" s="134">
        <f t="shared" si="1"/>
        <v>108.33333333333333</v>
      </c>
      <c r="F60" s="135">
        <f t="shared" si="2"/>
        <v>5</v>
      </c>
      <c r="G60" s="136">
        <v>65</v>
      </c>
      <c r="H60" s="137">
        <f t="shared" si="3"/>
        <v>100</v>
      </c>
      <c r="I60" s="138">
        <f t="shared" si="4"/>
        <v>5</v>
      </c>
      <c r="J60" s="108"/>
    </row>
    <row r="61" spans="1:10" ht="21.75" thickBot="1" x14ac:dyDescent="0.4">
      <c r="A61" s="28" t="s">
        <v>353</v>
      </c>
      <c r="B61" s="29" t="s">
        <v>106</v>
      </c>
      <c r="C61" s="118">
        <v>40</v>
      </c>
      <c r="D61" s="119">
        <v>50</v>
      </c>
      <c r="E61" s="120">
        <f t="shared" si="1"/>
        <v>125</v>
      </c>
      <c r="F61" s="121">
        <f t="shared" si="2"/>
        <v>5</v>
      </c>
      <c r="G61" s="122">
        <v>50</v>
      </c>
      <c r="H61" s="123">
        <f t="shared" si="3"/>
        <v>100</v>
      </c>
      <c r="I61" s="124">
        <f t="shared" si="4"/>
        <v>5</v>
      </c>
      <c r="J61" s="110"/>
    </row>
    <row r="62" spans="1:10" ht="21.75" thickBot="1" x14ac:dyDescent="0.4">
      <c r="A62" s="93" t="s">
        <v>354</v>
      </c>
      <c r="B62" s="94" t="s">
        <v>355</v>
      </c>
      <c r="C62" s="146">
        <v>20</v>
      </c>
      <c r="D62" s="147">
        <v>40</v>
      </c>
      <c r="E62" s="148">
        <f t="shared" si="1"/>
        <v>200</v>
      </c>
      <c r="F62" s="149">
        <f t="shared" si="2"/>
        <v>5</v>
      </c>
      <c r="G62" s="150">
        <v>40</v>
      </c>
      <c r="H62" s="151">
        <f t="shared" si="3"/>
        <v>100</v>
      </c>
      <c r="I62" s="152">
        <f t="shared" si="4"/>
        <v>5</v>
      </c>
      <c r="J62" s="107"/>
    </row>
    <row r="63" spans="1:10" x14ac:dyDescent="0.35">
      <c r="A63" s="35" t="s">
        <v>356</v>
      </c>
      <c r="B63" s="34" t="s">
        <v>82</v>
      </c>
      <c r="C63" s="132">
        <v>0</v>
      </c>
      <c r="D63" s="133">
        <v>0</v>
      </c>
      <c r="E63" s="134">
        <f t="shared" si="1"/>
        <v>0</v>
      </c>
      <c r="F63" s="135">
        <f t="shared" si="2"/>
        <v>0</v>
      </c>
      <c r="G63" s="136">
        <v>0</v>
      </c>
      <c r="H63" s="137">
        <f t="shared" si="3"/>
        <v>0</v>
      </c>
      <c r="I63" s="138">
        <f t="shared" si="4"/>
        <v>0</v>
      </c>
      <c r="J63" s="108"/>
    </row>
    <row r="64" spans="1:10" ht="21.75" thickBot="1" x14ac:dyDescent="0.4">
      <c r="A64" s="28" t="s">
        <v>357</v>
      </c>
      <c r="B64" s="29" t="s">
        <v>86</v>
      </c>
      <c r="C64" s="118">
        <v>40</v>
      </c>
      <c r="D64" s="119">
        <v>40</v>
      </c>
      <c r="E64" s="120">
        <f t="shared" si="1"/>
        <v>100</v>
      </c>
      <c r="F64" s="121">
        <f t="shared" si="2"/>
        <v>5</v>
      </c>
      <c r="G64" s="122">
        <v>40</v>
      </c>
      <c r="H64" s="123">
        <f t="shared" si="3"/>
        <v>100</v>
      </c>
      <c r="I64" s="124">
        <f t="shared" si="4"/>
        <v>5</v>
      </c>
      <c r="J64" s="110"/>
    </row>
    <row r="65" spans="1:10" ht="21.75" thickBot="1" x14ac:dyDescent="0.4">
      <c r="A65" s="93" t="s">
        <v>358</v>
      </c>
      <c r="B65" s="94" t="s">
        <v>359</v>
      </c>
      <c r="C65" s="146">
        <v>200</v>
      </c>
      <c r="D65" s="147">
        <v>205</v>
      </c>
      <c r="E65" s="148">
        <f t="shared" si="1"/>
        <v>102.49999999999999</v>
      </c>
      <c r="F65" s="149">
        <f t="shared" si="2"/>
        <v>5</v>
      </c>
      <c r="G65" s="150">
        <v>205</v>
      </c>
      <c r="H65" s="151">
        <f t="shared" si="3"/>
        <v>100</v>
      </c>
      <c r="I65" s="152">
        <f t="shared" si="4"/>
        <v>5</v>
      </c>
      <c r="J65" s="107"/>
    </row>
    <row r="66" spans="1:10" x14ac:dyDescent="0.35">
      <c r="A66" s="35" t="s">
        <v>360</v>
      </c>
      <c r="B66" s="34" t="s">
        <v>126</v>
      </c>
      <c r="C66" s="139">
        <v>40</v>
      </c>
      <c r="D66" s="140">
        <v>40</v>
      </c>
      <c r="E66" s="141">
        <f t="shared" si="1"/>
        <v>100</v>
      </c>
      <c r="F66" s="142">
        <f t="shared" si="2"/>
        <v>5</v>
      </c>
      <c r="G66" s="143">
        <v>40</v>
      </c>
      <c r="H66" s="144">
        <f t="shared" si="3"/>
        <v>100</v>
      </c>
      <c r="I66" s="145">
        <f t="shared" si="4"/>
        <v>5</v>
      </c>
      <c r="J66" s="108"/>
    </row>
    <row r="67" spans="1:10" x14ac:dyDescent="0.35">
      <c r="A67" s="27" t="s">
        <v>361</v>
      </c>
      <c r="B67" s="22" t="s">
        <v>132</v>
      </c>
      <c r="C67" s="23">
        <v>60</v>
      </c>
      <c r="D67" s="24">
        <v>60</v>
      </c>
      <c r="E67" s="69">
        <f t="shared" si="1"/>
        <v>100</v>
      </c>
      <c r="F67" s="25">
        <f t="shared" si="2"/>
        <v>5</v>
      </c>
      <c r="G67" s="73">
        <v>60</v>
      </c>
      <c r="H67" s="70">
        <f t="shared" si="3"/>
        <v>100</v>
      </c>
      <c r="I67" s="26">
        <f t="shared" si="4"/>
        <v>5</v>
      </c>
      <c r="J67" s="109"/>
    </row>
    <row r="68" spans="1:10" x14ac:dyDescent="0.35">
      <c r="A68" s="27" t="s">
        <v>362</v>
      </c>
      <c r="B68" s="22" t="s">
        <v>124</v>
      </c>
      <c r="C68" s="23">
        <v>80</v>
      </c>
      <c r="D68" s="24">
        <v>80</v>
      </c>
      <c r="E68" s="69">
        <f t="shared" si="1"/>
        <v>100</v>
      </c>
      <c r="F68" s="25">
        <f t="shared" si="2"/>
        <v>5</v>
      </c>
      <c r="G68" s="73">
        <v>80</v>
      </c>
      <c r="H68" s="70">
        <f t="shared" si="3"/>
        <v>100</v>
      </c>
      <c r="I68" s="26">
        <f t="shared" si="4"/>
        <v>5</v>
      </c>
      <c r="J68" s="109"/>
    </row>
    <row r="69" spans="1:10" ht="21.75" thickBot="1" x14ac:dyDescent="0.4">
      <c r="A69" s="28" t="s">
        <v>363</v>
      </c>
      <c r="B69" s="29" t="s">
        <v>138</v>
      </c>
      <c r="C69" s="118">
        <v>140</v>
      </c>
      <c r="D69" s="119">
        <v>120</v>
      </c>
      <c r="E69" s="120">
        <f t="shared" si="1"/>
        <v>85.714285714285708</v>
      </c>
      <c r="F69" s="121">
        <f t="shared" si="2"/>
        <v>2.1428571428571415</v>
      </c>
      <c r="G69" s="122">
        <v>120</v>
      </c>
      <c r="H69" s="123">
        <f t="shared" si="3"/>
        <v>100</v>
      </c>
      <c r="I69" s="124">
        <f t="shared" si="4"/>
        <v>5</v>
      </c>
      <c r="J69" s="110" t="s">
        <v>393</v>
      </c>
    </row>
    <row r="70" spans="1:10" ht="21.75" thickBot="1" x14ac:dyDescent="0.4">
      <c r="A70" s="93" t="s">
        <v>364</v>
      </c>
      <c r="B70" s="94" t="s">
        <v>365</v>
      </c>
      <c r="C70" s="146">
        <v>280</v>
      </c>
      <c r="D70" s="147">
        <v>311</v>
      </c>
      <c r="E70" s="148">
        <f t="shared" si="1"/>
        <v>111.07142857142858</v>
      </c>
      <c r="F70" s="149">
        <f t="shared" si="2"/>
        <v>5</v>
      </c>
      <c r="G70" s="150">
        <v>308</v>
      </c>
      <c r="H70" s="151">
        <f t="shared" si="3"/>
        <v>99.035369774919616</v>
      </c>
      <c r="I70" s="152">
        <f t="shared" si="4"/>
        <v>5</v>
      </c>
      <c r="J70" s="107"/>
    </row>
    <row r="71" spans="1:10" ht="21.75" thickBot="1" x14ac:dyDescent="0.4">
      <c r="A71" s="97" t="s">
        <v>366</v>
      </c>
      <c r="B71" s="96" t="s">
        <v>184</v>
      </c>
      <c r="C71" s="125">
        <v>110</v>
      </c>
      <c r="D71" s="126">
        <v>110</v>
      </c>
      <c r="E71" s="127">
        <f t="shared" si="1"/>
        <v>100</v>
      </c>
      <c r="F71" s="128">
        <f t="shared" si="2"/>
        <v>5</v>
      </c>
      <c r="G71" s="129">
        <v>110</v>
      </c>
      <c r="H71" s="130">
        <f t="shared" si="3"/>
        <v>100</v>
      </c>
      <c r="I71" s="131">
        <f t="shared" si="4"/>
        <v>5</v>
      </c>
      <c r="J71" s="112"/>
    </row>
    <row r="72" spans="1:10" ht="21.75" thickBot="1" x14ac:dyDescent="0.4">
      <c r="A72" s="93" t="s">
        <v>367</v>
      </c>
      <c r="B72" s="94" t="s">
        <v>368</v>
      </c>
      <c r="C72" s="146">
        <v>82</v>
      </c>
      <c r="D72" s="147">
        <v>98</v>
      </c>
      <c r="E72" s="148">
        <f t="shared" ref="E72:E86" si="5">IF(C72=0,0,IF(D72="N/A",0,IF(D72=0,0,(D72/C72)*100)))</f>
        <v>119.51219512195121</v>
      </c>
      <c r="F72" s="149">
        <f t="shared" ref="F72:F86" si="6">IF(C72=0,0,IF(E72=0,1,IF(E72&gt;=$Q$5,5,IF(E72&gt;=$P$5,4+((E72-$P$5)*$R$5),IF(E72&gt;=$O$5,3+((E72-$O$5)*$R$5),IF(E72&gt;=$N$5,2+((E72-$N$5)*$R$5),IF(E72&gt;=$M$5,1+((E72-$M$5)*$R$5),1)))))))</f>
        <v>5</v>
      </c>
      <c r="G72" s="150">
        <v>98</v>
      </c>
      <c r="H72" s="151">
        <f t="shared" ref="H72:H86" si="7">IF(D72=0,0,IF(G72="N/A",0,IF(G72=0,0,(G72/D72)*100)))</f>
        <v>100</v>
      </c>
      <c r="I72" s="152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5</v>
      </c>
      <c r="J72" s="107"/>
    </row>
    <row r="73" spans="1:10" x14ac:dyDescent="0.35">
      <c r="A73" s="35" t="s">
        <v>369</v>
      </c>
      <c r="B73" s="34" t="s">
        <v>182</v>
      </c>
      <c r="C73" s="132">
        <v>55</v>
      </c>
      <c r="D73" s="133">
        <v>55</v>
      </c>
      <c r="E73" s="134">
        <f t="shared" si="5"/>
        <v>100</v>
      </c>
      <c r="F73" s="135">
        <f t="shared" si="6"/>
        <v>5</v>
      </c>
      <c r="G73" s="136">
        <v>53</v>
      </c>
      <c r="H73" s="137">
        <f t="shared" si="7"/>
        <v>96.36363636363636</v>
      </c>
      <c r="I73" s="138">
        <f t="shared" si="8"/>
        <v>5</v>
      </c>
      <c r="J73" s="108"/>
    </row>
    <row r="74" spans="1:10" ht="21.75" thickBot="1" x14ac:dyDescent="0.4">
      <c r="A74" s="28" t="s">
        <v>370</v>
      </c>
      <c r="B74" s="29" t="s">
        <v>164</v>
      </c>
      <c r="C74" s="118">
        <v>20</v>
      </c>
      <c r="D74" s="119">
        <v>20</v>
      </c>
      <c r="E74" s="120">
        <f t="shared" si="5"/>
        <v>100</v>
      </c>
      <c r="F74" s="121">
        <f t="shared" si="6"/>
        <v>5</v>
      </c>
      <c r="G74" s="122">
        <v>20</v>
      </c>
      <c r="H74" s="123">
        <f t="shared" si="7"/>
        <v>100</v>
      </c>
      <c r="I74" s="124">
        <f t="shared" si="8"/>
        <v>5</v>
      </c>
      <c r="J74" s="110"/>
    </row>
    <row r="75" spans="1:10" ht="21.75" thickBot="1" x14ac:dyDescent="0.4">
      <c r="A75" s="93" t="s">
        <v>371</v>
      </c>
      <c r="B75" s="94" t="s">
        <v>372</v>
      </c>
      <c r="C75" s="146">
        <v>80</v>
      </c>
      <c r="D75" s="147">
        <v>94</v>
      </c>
      <c r="E75" s="148">
        <f t="shared" si="5"/>
        <v>117.5</v>
      </c>
      <c r="F75" s="149">
        <f t="shared" si="6"/>
        <v>5</v>
      </c>
      <c r="G75" s="150">
        <v>90</v>
      </c>
      <c r="H75" s="151">
        <f t="shared" si="7"/>
        <v>95.744680851063833</v>
      </c>
      <c r="I75" s="152">
        <f t="shared" si="8"/>
        <v>5</v>
      </c>
      <c r="J75" s="107"/>
    </row>
    <row r="76" spans="1:10" x14ac:dyDescent="0.35">
      <c r="A76" s="35" t="s">
        <v>373</v>
      </c>
      <c r="B76" s="34" t="s">
        <v>195</v>
      </c>
      <c r="C76" s="132">
        <v>60</v>
      </c>
      <c r="D76" s="133">
        <v>61</v>
      </c>
      <c r="E76" s="134">
        <f t="shared" si="5"/>
        <v>101.66666666666666</v>
      </c>
      <c r="F76" s="135">
        <f t="shared" si="6"/>
        <v>5</v>
      </c>
      <c r="G76" s="136">
        <v>61</v>
      </c>
      <c r="H76" s="137">
        <f t="shared" si="7"/>
        <v>100</v>
      </c>
      <c r="I76" s="138">
        <f t="shared" si="8"/>
        <v>5</v>
      </c>
      <c r="J76" s="108"/>
    </row>
    <row r="77" spans="1:10" ht="21.75" thickBot="1" x14ac:dyDescent="0.4">
      <c r="A77" s="28" t="s">
        <v>374</v>
      </c>
      <c r="B77" s="29" t="s">
        <v>189</v>
      </c>
      <c r="C77" s="118">
        <v>80</v>
      </c>
      <c r="D77" s="119">
        <v>94</v>
      </c>
      <c r="E77" s="120">
        <f t="shared" si="5"/>
        <v>117.5</v>
      </c>
      <c r="F77" s="121">
        <f t="shared" si="6"/>
        <v>5</v>
      </c>
      <c r="G77" s="122">
        <v>91</v>
      </c>
      <c r="H77" s="123">
        <f t="shared" si="7"/>
        <v>96.808510638297875</v>
      </c>
      <c r="I77" s="124">
        <f t="shared" si="8"/>
        <v>5</v>
      </c>
      <c r="J77" s="110"/>
    </row>
    <row r="78" spans="1:10" ht="21.75" thickBot="1" x14ac:dyDescent="0.4">
      <c r="A78" s="93" t="s">
        <v>375</v>
      </c>
      <c r="B78" s="94" t="s">
        <v>376</v>
      </c>
      <c r="C78" s="146">
        <v>90</v>
      </c>
      <c r="D78" s="147">
        <v>90</v>
      </c>
      <c r="E78" s="148">
        <f t="shared" si="5"/>
        <v>100</v>
      </c>
      <c r="F78" s="149">
        <f t="shared" si="6"/>
        <v>5</v>
      </c>
      <c r="G78" s="150">
        <v>90</v>
      </c>
      <c r="H78" s="151">
        <f t="shared" si="7"/>
        <v>100</v>
      </c>
      <c r="I78" s="152">
        <f t="shared" si="8"/>
        <v>5</v>
      </c>
      <c r="J78" s="107"/>
    </row>
    <row r="79" spans="1:10" x14ac:dyDescent="0.35">
      <c r="A79" s="35" t="s">
        <v>377</v>
      </c>
      <c r="B79" s="34" t="s">
        <v>208</v>
      </c>
      <c r="C79" s="132">
        <v>56</v>
      </c>
      <c r="D79" s="133">
        <v>56</v>
      </c>
      <c r="E79" s="134">
        <f t="shared" si="5"/>
        <v>100</v>
      </c>
      <c r="F79" s="135">
        <f t="shared" si="6"/>
        <v>5</v>
      </c>
      <c r="G79" s="136">
        <v>46</v>
      </c>
      <c r="H79" s="137">
        <f t="shared" si="7"/>
        <v>82.142857142857139</v>
      </c>
      <c r="I79" s="138">
        <f t="shared" si="8"/>
        <v>5</v>
      </c>
      <c r="J79" s="108"/>
    </row>
    <row r="80" spans="1:10" ht="21.75" thickBot="1" x14ac:dyDescent="0.4">
      <c r="A80" s="28" t="s">
        <v>378</v>
      </c>
      <c r="B80" s="29" t="s">
        <v>202</v>
      </c>
      <c r="C80" s="118">
        <v>56</v>
      </c>
      <c r="D80" s="119">
        <v>56</v>
      </c>
      <c r="E80" s="120">
        <f t="shared" si="5"/>
        <v>100</v>
      </c>
      <c r="F80" s="121">
        <f t="shared" si="6"/>
        <v>5</v>
      </c>
      <c r="G80" s="122">
        <v>56</v>
      </c>
      <c r="H80" s="123">
        <f t="shared" si="7"/>
        <v>100</v>
      </c>
      <c r="I80" s="124">
        <f t="shared" si="8"/>
        <v>5</v>
      </c>
      <c r="J80" s="110"/>
    </row>
    <row r="81" spans="1:10" ht="21.75" thickBot="1" x14ac:dyDescent="0.4">
      <c r="A81" s="93" t="s">
        <v>379</v>
      </c>
      <c r="B81" s="94" t="s">
        <v>380</v>
      </c>
      <c r="C81" s="146">
        <v>140</v>
      </c>
      <c r="D81" s="147">
        <v>145</v>
      </c>
      <c r="E81" s="148">
        <f t="shared" si="5"/>
        <v>103.57142857142858</v>
      </c>
      <c r="F81" s="149">
        <f t="shared" si="6"/>
        <v>5</v>
      </c>
      <c r="G81" s="150">
        <v>145</v>
      </c>
      <c r="H81" s="151">
        <f t="shared" si="7"/>
        <v>100</v>
      </c>
      <c r="I81" s="152">
        <f t="shared" si="8"/>
        <v>5</v>
      </c>
      <c r="J81" s="107"/>
    </row>
    <row r="82" spans="1:10" ht="21.75" thickBot="1" x14ac:dyDescent="0.4">
      <c r="A82" s="93" t="s">
        <v>381</v>
      </c>
      <c r="B82" s="94" t="s">
        <v>382</v>
      </c>
      <c r="C82" s="146">
        <v>110</v>
      </c>
      <c r="D82" s="147">
        <v>120</v>
      </c>
      <c r="E82" s="148">
        <f t="shared" si="5"/>
        <v>109.09090909090908</v>
      </c>
      <c r="F82" s="149">
        <f t="shared" si="6"/>
        <v>5</v>
      </c>
      <c r="G82" s="150">
        <v>120</v>
      </c>
      <c r="H82" s="151">
        <f t="shared" si="7"/>
        <v>100</v>
      </c>
      <c r="I82" s="152">
        <f t="shared" si="8"/>
        <v>5</v>
      </c>
      <c r="J82" s="107"/>
    </row>
    <row r="83" spans="1:10" ht="21.75" thickBot="1" x14ac:dyDescent="0.4">
      <c r="A83" s="93" t="s">
        <v>383</v>
      </c>
      <c r="B83" s="94" t="s">
        <v>384</v>
      </c>
      <c r="C83" s="146">
        <v>80</v>
      </c>
      <c r="D83" s="147">
        <v>84</v>
      </c>
      <c r="E83" s="148">
        <f t="shared" si="5"/>
        <v>105</v>
      </c>
      <c r="F83" s="149">
        <f t="shared" si="6"/>
        <v>5</v>
      </c>
      <c r="G83" s="150">
        <v>75</v>
      </c>
      <c r="H83" s="151">
        <f t="shared" si="7"/>
        <v>89.285714285714292</v>
      </c>
      <c r="I83" s="152">
        <f t="shared" si="8"/>
        <v>5</v>
      </c>
      <c r="J83" s="107"/>
    </row>
    <row r="84" spans="1:10" x14ac:dyDescent="0.35">
      <c r="A84" s="35" t="s">
        <v>385</v>
      </c>
      <c r="B84" s="34" t="s">
        <v>176</v>
      </c>
      <c r="C84" s="132">
        <v>0</v>
      </c>
      <c r="D84" s="133">
        <v>0</v>
      </c>
      <c r="E84" s="134">
        <f t="shared" si="5"/>
        <v>0</v>
      </c>
      <c r="F84" s="135">
        <f t="shared" si="6"/>
        <v>0</v>
      </c>
      <c r="G84" s="136">
        <v>0</v>
      </c>
      <c r="H84" s="137">
        <f t="shared" si="7"/>
        <v>0</v>
      </c>
      <c r="I84" s="138">
        <f t="shared" si="8"/>
        <v>0</v>
      </c>
      <c r="J84" s="108"/>
    </row>
    <row r="85" spans="1:10" x14ac:dyDescent="0.35">
      <c r="A85" s="27" t="s">
        <v>386</v>
      </c>
      <c r="B85" s="22" t="s">
        <v>387</v>
      </c>
      <c r="C85" s="23">
        <v>0</v>
      </c>
      <c r="D85" s="24">
        <v>0</v>
      </c>
      <c r="E85" s="69">
        <f t="shared" si="5"/>
        <v>0</v>
      </c>
      <c r="F85" s="25">
        <f t="shared" si="6"/>
        <v>0</v>
      </c>
      <c r="G85" s="73">
        <v>0</v>
      </c>
      <c r="H85" s="70">
        <f t="shared" si="7"/>
        <v>0</v>
      </c>
      <c r="I85" s="26">
        <f t="shared" si="8"/>
        <v>0</v>
      </c>
      <c r="J85" s="109"/>
    </row>
    <row r="86" spans="1:10" ht="21.75" thickBot="1" x14ac:dyDescent="0.4">
      <c r="A86" s="28" t="s">
        <v>388</v>
      </c>
      <c r="B86" s="29" t="s">
        <v>389</v>
      </c>
      <c r="C86" s="30">
        <v>0</v>
      </c>
      <c r="D86" s="31">
        <v>0</v>
      </c>
      <c r="E86" s="71">
        <f t="shared" si="5"/>
        <v>0</v>
      </c>
      <c r="F86" s="32">
        <f t="shared" si="6"/>
        <v>0</v>
      </c>
      <c r="G86" s="74">
        <v>0</v>
      </c>
      <c r="H86" s="72">
        <f t="shared" si="7"/>
        <v>0</v>
      </c>
      <c r="I86" s="33">
        <f t="shared" si="8"/>
        <v>0</v>
      </c>
      <c r="J86" s="113"/>
    </row>
    <row r="87" spans="1:10" ht="21.75" thickBot="1" x14ac:dyDescent="0.4">
      <c r="A87" s="60"/>
      <c r="B87" s="61"/>
      <c r="C87" s="62"/>
      <c r="D87" s="62"/>
      <c r="E87" s="63"/>
      <c r="F87" s="64"/>
      <c r="G87" s="65"/>
      <c r="H87" s="66"/>
      <c r="I87" s="67"/>
      <c r="J87" s="100"/>
    </row>
    <row r="88" spans="1:10" x14ac:dyDescent="0.35">
      <c r="A88" s="78"/>
      <c r="B88" s="80" t="s">
        <v>273</v>
      </c>
      <c r="F88" s="83">
        <f>MAX(F7:F86)</f>
        <v>5</v>
      </c>
      <c r="I88" s="83">
        <f>MAX(I7:I86)</f>
        <v>5</v>
      </c>
      <c r="J88" s="98"/>
    </row>
    <row r="89" spans="1:10" x14ac:dyDescent="0.35">
      <c r="A89" s="79"/>
      <c r="B89" s="81" t="s">
        <v>274</v>
      </c>
      <c r="F89" s="82">
        <f>MIN(F7:F86)</f>
        <v>0</v>
      </c>
      <c r="I89" s="82">
        <f>MIN(I7:I86)</f>
        <v>0</v>
      </c>
      <c r="J89" s="98"/>
    </row>
    <row r="90" spans="1:10" x14ac:dyDescent="0.35">
      <c r="A90" s="88"/>
      <c r="B90" s="89" t="s">
        <v>275</v>
      </c>
      <c r="F90" s="90">
        <f>(SUM(F7:F86))/(F98-F92)</f>
        <v>4.9624060150375939</v>
      </c>
      <c r="I90" s="90">
        <f>(SUM(I7:I86))/(I98-I92)</f>
        <v>5</v>
      </c>
      <c r="J90" s="98"/>
    </row>
    <row r="91" spans="1:10" x14ac:dyDescent="0.35">
      <c r="A91" s="79"/>
      <c r="B91" s="81" t="s">
        <v>283</v>
      </c>
      <c r="F91" s="82"/>
      <c r="I91" s="82"/>
      <c r="J91" s="98"/>
    </row>
    <row r="92" spans="1:10" x14ac:dyDescent="0.35">
      <c r="A92" s="84" t="s">
        <v>276</v>
      </c>
      <c r="B92" s="85" t="s">
        <v>277</v>
      </c>
      <c r="F92" s="91">
        <f>COUNTIF(F7:F86,"=0")</f>
        <v>4</v>
      </c>
      <c r="I92" s="91">
        <f>COUNTIF(I7:I86,"=0")</f>
        <v>4</v>
      </c>
      <c r="J92" s="98"/>
    </row>
    <row r="93" spans="1:10" x14ac:dyDescent="0.35">
      <c r="A93" s="84" t="s">
        <v>272</v>
      </c>
      <c r="B93" s="85" t="s">
        <v>278</v>
      </c>
      <c r="F93" s="91">
        <f>COUNTIF(F7:F86,"&lt;1")</f>
        <v>4</v>
      </c>
      <c r="I93" s="91">
        <f>COUNTIF(I7:I86,"&lt;1")</f>
        <v>4</v>
      </c>
      <c r="J93" s="98"/>
    </row>
    <row r="94" spans="1:10" x14ac:dyDescent="0.35">
      <c r="A94" s="84" t="s">
        <v>272</v>
      </c>
      <c r="B94" s="85" t="s">
        <v>279</v>
      </c>
      <c r="F94" s="91">
        <f>COUNTIF(F7:F86,"&lt;2")-COUNTIF(F7:F86,"&lt;1")</f>
        <v>0</v>
      </c>
      <c r="I94" s="91">
        <f>COUNTIF(I7:I86,"&lt;2")-COUNTIF(I7:I86,"&lt;1")</f>
        <v>0</v>
      </c>
      <c r="J94" s="98"/>
    </row>
    <row r="95" spans="1:10" x14ac:dyDescent="0.35">
      <c r="A95" s="84" t="s">
        <v>272</v>
      </c>
      <c r="B95" s="85" t="s">
        <v>280</v>
      </c>
      <c r="F95" s="91">
        <f>COUNTIF(F7:F86,"&lt;3")-COUNTIF(F7:F86,"&lt;2")</f>
        <v>1</v>
      </c>
      <c r="I95" s="91">
        <f>COUNTIF(I7:I86,"&lt;3")-COUNTIF(I7:I86,"&lt;2")</f>
        <v>0</v>
      </c>
      <c r="J95" s="98"/>
    </row>
    <row r="96" spans="1:10" x14ac:dyDescent="0.35">
      <c r="A96" s="84" t="s">
        <v>272</v>
      </c>
      <c r="B96" s="85" t="s">
        <v>281</v>
      </c>
      <c r="F96" s="91">
        <f>COUNTIF(F7:F86,"&lt;4")-COUNTIF(F7:F86,"&lt;3")</f>
        <v>0</v>
      </c>
      <c r="I96" s="91">
        <f>COUNTIF(I7:I86,"&lt;4")-COUNTIF(I7:I86,"&lt;3")</f>
        <v>0</v>
      </c>
      <c r="J96" s="98"/>
    </row>
    <row r="97" spans="1:10" x14ac:dyDescent="0.35">
      <c r="A97" s="84" t="s">
        <v>272</v>
      </c>
      <c r="B97" s="85" t="s">
        <v>282</v>
      </c>
      <c r="F97" s="91">
        <f>COUNTIF(F7:F86,"&gt;4")+COUNTIF(F7:F86,"4")</f>
        <v>75</v>
      </c>
      <c r="I97" s="91">
        <f>COUNTIF(I7:I86,"&gt;4")+COUNTIF(I7:I86,"4")</f>
        <v>76</v>
      </c>
      <c r="J97" s="98"/>
    </row>
    <row r="98" spans="1:10" ht="21.75" thickBot="1" x14ac:dyDescent="0.4">
      <c r="A98" s="86" t="s">
        <v>57</v>
      </c>
      <c r="B98" s="87"/>
      <c r="F98" s="92">
        <f>SUM(F93:F97)</f>
        <v>80</v>
      </c>
      <c r="I98" s="92">
        <f>SUM(I93:I97)</f>
        <v>80</v>
      </c>
      <c r="J98" s="101"/>
    </row>
    <row r="99" spans="1:10" x14ac:dyDescent="0.35">
      <c r="A99" s="60"/>
      <c r="B99" s="61"/>
    </row>
  </sheetData>
  <mergeCells count="5">
    <mergeCell ref="G5:I5"/>
    <mergeCell ref="J5:J6"/>
    <mergeCell ref="A5:A6"/>
    <mergeCell ref="B5:B6"/>
    <mergeCell ref="C5:F5"/>
  </mergeCells>
  <pageMargins left="0.7" right="0.7" top="0.75" bottom="0.75" header="0.3" footer="0.3"/>
  <pageSetup paperSize="9" scale="6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3.1.2.1-3</vt:lpstr>
      <vt:lpstr>3.1.2.4-5</vt:lpstr>
      <vt:lpstr>'3.1.2.1-3'!Print_Area</vt:lpstr>
      <vt:lpstr>'3.1.2.4-5'!Print_Area</vt:lpstr>
      <vt:lpstr>'3.1.2.1-3'!Print_Titles</vt:lpstr>
      <vt:lpstr>'3.1.2.4-5'!Print_Titles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2016-11-25T04:21:52Z</dcterms:modified>
</cp:coreProperties>
</file>