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รอบ 12 เดือน\Eva-12M\Final-File\"/>
    </mc:Choice>
  </mc:AlternateContent>
  <bookViews>
    <workbookView xWindow="0" yWindow="0" windowWidth="19410" windowHeight="10050" tabRatio="833" activeTab="2"/>
  </bookViews>
  <sheets>
    <sheet name="Weight-Provincial" sheetId="1" r:id="rId1"/>
    <sheet name="3.1.3.1-3" sheetId="5" r:id="rId2"/>
    <sheet name="3.1.3.4-5" sheetId="30" r:id="rId3"/>
    <sheet name="3.1.3.6-7" sheetId="29" r:id="rId4"/>
  </sheets>
  <definedNames>
    <definedName name="_xlnm.Print_Area" localSheetId="1">'3.1.3.1-3'!$A$1:$M$86</definedName>
    <definedName name="_xlnm.Print_Area" localSheetId="2">'3.1.3.4-5'!$A$1:$I$86</definedName>
    <definedName name="_xlnm.Print_Area" localSheetId="3">'3.1.3.6-7'!$A$1:$I$86</definedName>
    <definedName name="_xlnm.Print_Titles" localSheetId="1">'3.1.3.1-3'!$1:$6</definedName>
    <definedName name="_xlnm.Print_Titles" localSheetId="2">'3.1.3.4-5'!$1:$6</definedName>
    <definedName name="_xlnm.Print_Titles" localSheetId="3">'3.1.3.6-7'!$1:$6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97" i="5" l="1"/>
  <c r="M96" i="5"/>
  <c r="M95" i="5"/>
  <c r="M94" i="5"/>
  <c r="M93" i="5"/>
  <c r="M92" i="5"/>
  <c r="M98" i="5" s="1"/>
  <c r="M90" i="5" s="1"/>
  <c r="M89" i="5"/>
  <c r="M88" i="5"/>
  <c r="I97" i="5"/>
  <c r="I96" i="5"/>
  <c r="I95" i="5"/>
  <c r="I94" i="5"/>
  <c r="I92" i="5"/>
  <c r="I89" i="5"/>
  <c r="I88" i="5"/>
  <c r="F98" i="5"/>
  <c r="F93" i="5"/>
  <c r="I93" i="5" l="1"/>
  <c r="I98" i="5" s="1"/>
  <c r="I90" i="5" s="1"/>
  <c r="I10" i="29"/>
  <c r="I86" i="29" l="1"/>
  <c r="H86" i="29"/>
  <c r="F86" i="29"/>
  <c r="E86" i="29"/>
  <c r="I85" i="29"/>
  <c r="H85" i="29"/>
  <c r="F85" i="29"/>
  <c r="E85" i="29"/>
  <c r="I84" i="29"/>
  <c r="H84" i="29"/>
  <c r="F84" i="29"/>
  <c r="E84" i="29"/>
  <c r="I83" i="29"/>
  <c r="H83" i="29"/>
  <c r="F83" i="29"/>
  <c r="E83" i="29"/>
  <c r="I82" i="29"/>
  <c r="H82" i="29"/>
  <c r="F82" i="29"/>
  <c r="E82" i="29"/>
  <c r="I81" i="29"/>
  <c r="H81" i="29"/>
  <c r="F81" i="29"/>
  <c r="E81" i="29"/>
  <c r="I80" i="29"/>
  <c r="H80" i="29"/>
  <c r="F80" i="29"/>
  <c r="E80" i="29"/>
  <c r="I79" i="29"/>
  <c r="H79" i="29"/>
  <c r="F79" i="29"/>
  <c r="E79" i="29"/>
  <c r="I78" i="29"/>
  <c r="H78" i="29"/>
  <c r="F78" i="29"/>
  <c r="E78" i="29"/>
  <c r="I77" i="29"/>
  <c r="H77" i="29"/>
  <c r="F77" i="29"/>
  <c r="E77" i="29"/>
  <c r="I76" i="29"/>
  <c r="H76" i="29"/>
  <c r="F76" i="29"/>
  <c r="E76" i="29"/>
  <c r="I75" i="29"/>
  <c r="H75" i="29"/>
  <c r="F75" i="29"/>
  <c r="E75" i="29"/>
  <c r="I74" i="29"/>
  <c r="H74" i="29"/>
  <c r="F74" i="29"/>
  <c r="E74" i="29"/>
  <c r="I73" i="29"/>
  <c r="H73" i="29"/>
  <c r="E73" i="29"/>
  <c r="F73" i="29" s="1"/>
  <c r="I72" i="29"/>
  <c r="H72" i="29"/>
  <c r="F72" i="29"/>
  <c r="E72" i="29"/>
  <c r="I71" i="29"/>
  <c r="H71" i="29"/>
  <c r="F71" i="29"/>
  <c r="E71" i="29"/>
  <c r="I70" i="29"/>
  <c r="H70" i="29"/>
  <c r="F70" i="29"/>
  <c r="E70" i="29"/>
  <c r="I69" i="29"/>
  <c r="H69" i="29"/>
  <c r="F69" i="29"/>
  <c r="E69" i="29"/>
  <c r="I68" i="29"/>
  <c r="H68" i="29"/>
  <c r="F68" i="29"/>
  <c r="E68" i="29"/>
  <c r="I67" i="29"/>
  <c r="H67" i="29"/>
  <c r="F67" i="29"/>
  <c r="E67" i="29"/>
  <c r="I66" i="29"/>
  <c r="H66" i="29"/>
  <c r="F66" i="29"/>
  <c r="E66" i="29"/>
  <c r="I65" i="29"/>
  <c r="H65" i="29"/>
  <c r="F65" i="29"/>
  <c r="E65" i="29"/>
  <c r="I64" i="29"/>
  <c r="H64" i="29"/>
  <c r="F64" i="29"/>
  <c r="E64" i="29"/>
  <c r="I63" i="29"/>
  <c r="H63" i="29"/>
  <c r="F63" i="29"/>
  <c r="E63" i="29"/>
  <c r="I62" i="29"/>
  <c r="H62" i="29"/>
  <c r="F62" i="29"/>
  <c r="E62" i="29"/>
  <c r="I61" i="29"/>
  <c r="H61" i="29"/>
  <c r="F61" i="29"/>
  <c r="E61" i="29"/>
  <c r="I60" i="29"/>
  <c r="H60" i="29"/>
  <c r="F60" i="29"/>
  <c r="E60" i="29"/>
  <c r="I59" i="29"/>
  <c r="H59" i="29"/>
  <c r="F59" i="29"/>
  <c r="E59" i="29"/>
  <c r="I58" i="29"/>
  <c r="H58" i="29"/>
  <c r="F58" i="29"/>
  <c r="E58" i="29"/>
  <c r="I57" i="29"/>
  <c r="H57" i="29"/>
  <c r="F57" i="29"/>
  <c r="E57" i="29"/>
  <c r="I56" i="29"/>
  <c r="H56" i="29"/>
  <c r="F56" i="29"/>
  <c r="E56" i="29"/>
  <c r="I55" i="29"/>
  <c r="H55" i="29"/>
  <c r="F55" i="29"/>
  <c r="E55" i="29"/>
  <c r="I54" i="29"/>
  <c r="H54" i="29"/>
  <c r="F54" i="29"/>
  <c r="E54" i="29"/>
  <c r="I53" i="29"/>
  <c r="H53" i="29"/>
  <c r="F53" i="29"/>
  <c r="E53" i="29"/>
  <c r="I52" i="29"/>
  <c r="H52" i="29"/>
  <c r="F52" i="29"/>
  <c r="E52" i="29"/>
  <c r="I51" i="29"/>
  <c r="H51" i="29"/>
  <c r="F51" i="29"/>
  <c r="E51" i="29"/>
  <c r="I50" i="29"/>
  <c r="H50" i="29"/>
  <c r="F50" i="29"/>
  <c r="E50" i="29"/>
  <c r="I49" i="29"/>
  <c r="H49" i="29"/>
  <c r="F49" i="29"/>
  <c r="E49" i="29"/>
  <c r="I48" i="29"/>
  <c r="H48" i="29"/>
  <c r="F48" i="29"/>
  <c r="E48" i="29"/>
  <c r="I47" i="29"/>
  <c r="H47" i="29"/>
  <c r="F47" i="29"/>
  <c r="E47" i="29"/>
  <c r="I46" i="29"/>
  <c r="H46" i="29"/>
  <c r="F46" i="29"/>
  <c r="E46" i="29"/>
  <c r="I45" i="29"/>
  <c r="H45" i="29"/>
  <c r="F45" i="29"/>
  <c r="E45" i="29"/>
  <c r="I44" i="29"/>
  <c r="H44" i="29"/>
  <c r="F44" i="29"/>
  <c r="E44" i="29"/>
  <c r="I43" i="29"/>
  <c r="H43" i="29"/>
  <c r="F43" i="29"/>
  <c r="E43" i="29"/>
  <c r="I42" i="29"/>
  <c r="H42" i="29"/>
  <c r="F42" i="29"/>
  <c r="E42" i="29"/>
  <c r="I41" i="29"/>
  <c r="H41" i="29"/>
  <c r="F41" i="29"/>
  <c r="E41" i="29"/>
  <c r="I40" i="29"/>
  <c r="H40" i="29"/>
  <c r="F40" i="29"/>
  <c r="E40" i="29"/>
  <c r="I39" i="29"/>
  <c r="H39" i="29"/>
  <c r="F39" i="29"/>
  <c r="E39" i="29"/>
  <c r="I38" i="29"/>
  <c r="H38" i="29"/>
  <c r="F38" i="29"/>
  <c r="E38" i="29"/>
  <c r="I37" i="29"/>
  <c r="H37" i="29"/>
  <c r="F37" i="29"/>
  <c r="E37" i="29"/>
  <c r="I36" i="29"/>
  <c r="H36" i="29"/>
  <c r="F36" i="29"/>
  <c r="E36" i="29"/>
  <c r="I35" i="29"/>
  <c r="H35" i="29"/>
  <c r="F35" i="29"/>
  <c r="E35" i="29"/>
  <c r="I34" i="29"/>
  <c r="H34" i="29"/>
  <c r="F34" i="29"/>
  <c r="E34" i="29"/>
  <c r="H33" i="29"/>
  <c r="I33" i="29" s="1"/>
  <c r="E33" i="29"/>
  <c r="F33" i="29" s="1"/>
  <c r="I32" i="29"/>
  <c r="H32" i="29"/>
  <c r="F32" i="29"/>
  <c r="E32" i="29"/>
  <c r="H31" i="29"/>
  <c r="I31" i="29" s="1"/>
  <c r="E31" i="29"/>
  <c r="F31" i="29" s="1"/>
  <c r="I30" i="29"/>
  <c r="H30" i="29"/>
  <c r="F30" i="29"/>
  <c r="E30" i="29"/>
  <c r="H29" i="29"/>
  <c r="I29" i="29" s="1"/>
  <c r="E29" i="29"/>
  <c r="F29" i="29" s="1"/>
  <c r="I28" i="29"/>
  <c r="H28" i="29"/>
  <c r="F28" i="29"/>
  <c r="E28" i="29"/>
  <c r="I27" i="29"/>
  <c r="H27" i="29"/>
  <c r="F27" i="29"/>
  <c r="E27" i="29"/>
  <c r="I26" i="29"/>
  <c r="H26" i="29"/>
  <c r="F26" i="29"/>
  <c r="E26" i="29"/>
  <c r="I25" i="29"/>
  <c r="H25" i="29"/>
  <c r="F25" i="29"/>
  <c r="E25" i="29"/>
  <c r="I24" i="29"/>
  <c r="H24" i="29"/>
  <c r="F24" i="29"/>
  <c r="E24" i="29"/>
  <c r="I23" i="29"/>
  <c r="H23" i="29"/>
  <c r="F23" i="29"/>
  <c r="E23" i="29"/>
  <c r="H22" i="29"/>
  <c r="I22" i="29" s="1"/>
  <c r="E22" i="29"/>
  <c r="F22" i="29" s="1"/>
  <c r="I21" i="29"/>
  <c r="H21" i="29"/>
  <c r="F21" i="29"/>
  <c r="E21" i="29"/>
  <c r="H20" i="29"/>
  <c r="I20" i="29" s="1"/>
  <c r="E20" i="29"/>
  <c r="F20" i="29" s="1"/>
  <c r="I19" i="29"/>
  <c r="H19" i="29"/>
  <c r="F19" i="29"/>
  <c r="E19" i="29"/>
  <c r="I18" i="29"/>
  <c r="H18" i="29"/>
  <c r="F18" i="29"/>
  <c r="E18" i="29"/>
  <c r="I17" i="29"/>
  <c r="H17" i="29"/>
  <c r="F17" i="29"/>
  <c r="E17" i="29"/>
  <c r="I16" i="29"/>
  <c r="H16" i="29"/>
  <c r="F16" i="29"/>
  <c r="E16" i="29"/>
  <c r="I15" i="29"/>
  <c r="H15" i="29"/>
  <c r="F15" i="29"/>
  <c r="E15" i="29"/>
  <c r="I14" i="29"/>
  <c r="H14" i="29"/>
  <c r="F14" i="29"/>
  <c r="E14" i="29"/>
  <c r="I13" i="29"/>
  <c r="H13" i="29"/>
  <c r="F13" i="29"/>
  <c r="E13" i="29"/>
  <c r="I12" i="29"/>
  <c r="H12" i="29"/>
  <c r="F12" i="29"/>
  <c r="E12" i="29"/>
  <c r="I11" i="29"/>
  <c r="H11" i="29"/>
  <c r="F11" i="29"/>
  <c r="E11" i="29"/>
  <c r="H10" i="29"/>
  <c r="F10" i="29"/>
  <c r="E10" i="29"/>
  <c r="I9" i="29"/>
  <c r="H9" i="29"/>
  <c r="F9" i="29"/>
  <c r="E9" i="29"/>
  <c r="I8" i="29"/>
  <c r="H8" i="29"/>
  <c r="F8" i="29"/>
  <c r="E8" i="29"/>
  <c r="I7" i="29"/>
  <c r="H7" i="29"/>
  <c r="F7" i="29"/>
  <c r="E7" i="29"/>
  <c r="I86" i="30" l="1"/>
  <c r="H86" i="30"/>
  <c r="F86" i="30"/>
  <c r="E86" i="30"/>
  <c r="H85" i="30"/>
  <c r="I85" i="30" s="1"/>
  <c r="E85" i="30"/>
  <c r="F85" i="30" s="1"/>
  <c r="I84" i="30"/>
  <c r="H84" i="30"/>
  <c r="F84" i="30"/>
  <c r="E84" i="30"/>
  <c r="H83" i="30"/>
  <c r="I83" i="30" s="1"/>
  <c r="E83" i="30"/>
  <c r="F83" i="30" s="1"/>
  <c r="H82" i="30"/>
  <c r="I82" i="30" s="1"/>
  <c r="E82" i="30"/>
  <c r="F82" i="30" s="1"/>
  <c r="H81" i="30"/>
  <c r="I81" i="30" s="1"/>
  <c r="E81" i="30"/>
  <c r="F81" i="30" s="1"/>
  <c r="H80" i="30"/>
  <c r="I80" i="30" s="1"/>
  <c r="E80" i="30"/>
  <c r="F80" i="30" s="1"/>
  <c r="I79" i="30"/>
  <c r="H79" i="30"/>
  <c r="E79" i="30"/>
  <c r="F79" i="30" s="1"/>
  <c r="I78" i="30"/>
  <c r="H78" i="30"/>
  <c r="F78" i="30"/>
  <c r="E78" i="30"/>
  <c r="I77" i="30"/>
  <c r="H77" i="30"/>
  <c r="F77" i="30"/>
  <c r="E77" i="30"/>
  <c r="I76" i="30"/>
  <c r="H76" i="30"/>
  <c r="F76" i="30"/>
  <c r="E76" i="30"/>
  <c r="I75" i="30"/>
  <c r="H75" i="30"/>
  <c r="F75" i="30"/>
  <c r="E75" i="30"/>
  <c r="I74" i="30"/>
  <c r="H74" i="30"/>
  <c r="F74" i="30"/>
  <c r="E74" i="30"/>
  <c r="H73" i="30"/>
  <c r="I73" i="30" s="1"/>
  <c r="E73" i="30"/>
  <c r="F73" i="30" s="1"/>
  <c r="I72" i="30"/>
  <c r="H72" i="30"/>
  <c r="F72" i="30"/>
  <c r="E72" i="30"/>
  <c r="I71" i="30"/>
  <c r="H71" i="30"/>
  <c r="F71" i="30"/>
  <c r="E71" i="30"/>
  <c r="I70" i="30"/>
  <c r="H70" i="30"/>
  <c r="F70" i="30"/>
  <c r="E70" i="30"/>
  <c r="I69" i="30"/>
  <c r="H69" i="30"/>
  <c r="E69" i="30"/>
  <c r="F69" i="30" s="1"/>
  <c r="H68" i="30"/>
  <c r="I68" i="30" s="1"/>
  <c r="E68" i="30"/>
  <c r="F68" i="30" s="1"/>
  <c r="I67" i="30"/>
  <c r="H67" i="30"/>
  <c r="F67" i="30"/>
  <c r="E67" i="30"/>
  <c r="I66" i="30"/>
  <c r="H66" i="30"/>
  <c r="F66" i="30"/>
  <c r="E66" i="30"/>
  <c r="I65" i="30"/>
  <c r="H65" i="30"/>
  <c r="F65" i="30"/>
  <c r="E65" i="30"/>
  <c r="I64" i="30"/>
  <c r="H64" i="30"/>
  <c r="F64" i="30"/>
  <c r="E64" i="30"/>
  <c r="I63" i="30"/>
  <c r="H63" i="30"/>
  <c r="F63" i="30"/>
  <c r="E63" i="30"/>
  <c r="I62" i="30"/>
  <c r="H62" i="30"/>
  <c r="E62" i="30"/>
  <c r="F62" i="30" s="1"/>
  <c r="H61" i="30"/>
  <c r="I61" i="30" s="1"/>
  <c r="E61" i="30"/>
  <c r="F61" i="30" s="1"/>
  <c r="H60" i="30"/>
  <c r="I60" i="30" s="1"/>
  <c r="E60" i="30"/>
  <c r="F60" i="30" s="1"/>
  <c r="H59" i="30"/>
  <c r="I59" i="30" s="1"/>
  <c r="E59" i="30"/>
  <c r="F59" i="30" s="1"/>
  <c r="H58" i="30"/>
  <c r="I58" i="30" s="1"/>
  <c r="E58" i="30"/>
  <c r="F58" i="30" s="1"/>
  <c r="I57" i="30"/>
  <c r="H57" i="30"/>
  <c r="E57" i="30"/>
  <c r="F57" i="30" s="1"/>
  <c r="H56" i="30"/>
  <c r="I56" i="30" s="1"/>
  <c r="E56" i="30"/>
  <c r="F56" i="30" s="1"/>
  <c r="I55" i="30"/>
  <c r="H55" i="30"/>
  <c r="E55" i="30"/>
  <c r="F55" i="30" s="1"/>
  <c r="H54" i="30"/>
  <c r="I54" i="30" s="1"/>
  <c r="E54" i="30"/>
  <c r="F54" i="30" s="1"/>
  <c r="H53" i="30"/>
  <c r="I53" i="30" s="1"/>
  <c r="E53" i="30"/>
  <c r="F53" i="30" s="1"/>
  <c r="H52" i="30"/>
  <c r="I52" i="30" s="1"/>
  <c r="E52" i="30"/>
  <c r="F52" i="30" s="1"/>
  <c r="H51" i="30"/>
  <c r="I51" i="30" s="1"/>
  <c r="E51" i="30"/>
  <c r="F51" i="30" s="1"/>
  <c r="H50" i="30"/>
  <c r="I50" i="30" s="1"/>
  <c r="E50" i="30"/>
  <c r="F50" i="30" s="1"/>
  <c r="I49" i="30"/>
  <c r="H49" i="30"/>
  <c r="E49" i="30"/>
  <c r="F49" i="30" s="1"/>
  <c r="I48" i="30"/>
  <c r="H48" i="30"/>
  <c r="F48" i="30"/>
  <c r="E48" i="30"/>
  <c r="I47" i="30"/>
  <c r="H47" i="30"/>
  <c r="F47" i="30"/>
  <c r="E47" i="30"/>
  <c r="I46" i="30"/>
  <c r="H46" i="30"/>
  <c r="F46" i="30"/>
  <c r="E46" i="30"/>
  <c r="H45" i="30"/>
  <c r="I45" i="30" s="1"/>
  <c r="E45" i="30"/>
  <c r="F45" i="30" s="1"/>
  <c r="H44" i="30"/>
  <c r="I44" i="30" s="1"/>
  <c r="E44" i="30"/>
  <c r="F44" i="30" s="1"/>
  <c r="I43" i="30"/>
  <c r="H43" i="30"/>
  <c r="F43" i="30"/>
  <c r="E43" i="30"/>
  <c r="H42" i="30"/>
  <c r="I42" i="30" s="1"/>
  <c r="E42" i="30"/>
  <c r="F42" i="30" s="1"/>
  <c r="H41" i="30"/>
  <c r="I41" i="30" s="1"/>
  <c r="E41" i="30"/>
  <c r="F41" i="30" s="1"/>
  <c r="H40" i="30"/>
  <c r="I40" i="30" s="1"/>
  <c r="E40" i="30"/>
  <c r="F40" i="30" s="1"/>
  <c r="H39" i="30"/>
  <c r="I39" i="30" s="1"/>
  <c r="E39" i="30"/>
  <c r="F39" i="30" s="1"/>
  <c r="H38" i="30"/>
  <c r="I38" i="30" s="1"/>
  <c r="E38" i="30"/>
  <c r="F38" i="30" s="1"/>
  <c r="I37" i="30"/>
  <c r="H37" i="30"/>
  <c r="F37" i="30"/>
  <c r="E37" i="30"/>
  <c r="H36" i="30"/>
  <c r="I36" i="30" s="1"/>
  <c r="E36" i="30"/>
  <c r="F36" i="30" s="1"/>
  <c r="H35" i="30"/>
  <c r="I35" i="30" s="1"/>
  <c r="E35" i="30"/>
  <c r="F35" i="30" s="1"/>
  <c r="H34" i="30"/>
  <c r="I34" i="30" s="1"/>
  <c r="E34" i="30"/>
  <c r="F34" i="30" s="1"/>
  <c r="H33" i="30"/>
  <c r="I33" i="30" s="1"/>
  <c r="E33" i="30"/>
  <c r="F33" i="30" s="1"/>
  <c r="I32" i="30"/>
  <c r="H32" i="30"/>
  <c r="E32" i="30"/>
  <c r="F32" i="30" s="1"/>
  <c r="I31" i="30"/>
  <c r="H31" i="30"/>
  <c r="E31" i="30"/>
  <c r="F31" i="30" s="1"/>
  <c r="I30" i="30"/>
  <c r="H30" i="30"/>
  <c r="E30" i="30"/>
  <c r="F30" i="30" s="1"/>
  <c r="H29" i="30"/>
  <c r="I29" i="30" s="1"/>
  <c r="E29" i="30"/>
  <c r="F29" i="30" s="1"/>
  <c r="H28" i="30"/>
  <c r="I28" i="30" s="1"/>
  <c r="E28" i="30"/>
  <c r="F28" i="30" s="1"/>
  <c r="H27" i="30"/>
  <c r="I27" i="30" s="1"/>
  <c r="E27" i="30"/>
  <c r="F27" i="30" s="1"/>
  <c r="I26" i="30"/>
  <c r="H26" i="30"/>
  <c r="F26" i="30"/>
  <c r="E26" i="30"/>
  <c r="I25" i="30"/>
  <c r="H25" i="30"/>
  <c r="E25" i="30"/>
  <c r="F25" i="30" s="1"/>
  <c r="H24" i="30"/>
  <c r="I24" i="30" s="1"/>
  <c r="E24" i="30"/>
  <c r="F24" i="30" s="1"/>
  <c r="H23" i="30"/>
  <c r="I23" i="30" s="1"/>
  <c r="E23" i="30"/>
  <c r="F23" i="30" s="1"/>
  <c r="H22" i="30"/>
  <c r="I22" i="30" s="1"/>
  <c r="E22" i="30"/>
  <c r="F22" i="30" s="1"/>
  <c r="H21" i="30"/>
  <c r="I21" i="30" s="1"/>
  <c r="E21" i="30"/>
  <c r="F21" i="30" s="1"/>
  <c r="H20" i="30"/>
  <c r="I20" i="30" s="1"/>
  <c r="E20" i="30"/>
  <c r="F20" i="30" s="1"/>
  <c r="I19" i="30"/>
  <c r="H19" i="30"/>
  <c r="F19" i="30"/>
  <c r="E19" i="30"/>
  <c r="H18" i="30"/>
  <c r="I18" i="30" s="1"/>
  <c r="E18" i="30"/>
  <c r="F18" i="30" s="1"/>
  <c r="I17" i="30"/>
  <c r="H17" i="30"/>
  <c r="F17" i="30"/>
  <c r="E17" i="30"/>
  <c r="I16" i="30"/>
  <c r="H16" i="30"/>
  <c r="E16" i="30"/>
  <c r="F16" i="30" s="1"/>
  <c r="I15" i="30"/>
  <c r="H15" i="30"/>
  <c r="F15" i="30"/>
  <c r="E15" i="30"/>
  <c r="H14" i="30"/>
  <c r="I14" i="30" s="1"/>
  <c r="E14" i="30"/>
  <c r="F14" i="30" s="1"/>
  <c r="H13" i="30"/>
  <c r="I13" i="30" s="1"/>
  <c r="E13" i="30"/>
  <c r="F13" i="30" s="1"/>
  <c r="I12" i="30"/>
  <c r="H12" i="30"/>
  <c r="F12" i="30"/>
  <c r="E12" i="30"/>
  <c r="I11" i="30"/>
  <c r="H11" i="30"/>
  <c r="F11" i="30"/>
  <c r="E11" i="30"/>
  <c r="I10" i="30"/>
  <c r="H10" i="30"/>
  <c r="E10" i="30"/>
  <c r="F10" i="30" s="1"/>
  <c r="I9" i="30"/>
  <c r="H9" i="30"/>
  <c r="E9" i="30"/>
  <c r="F9" i="30" s="1"/>
  <c r="I8" i="30"/>
  <c r="H8" i="30"/>
  <c r="E8" i="30"/>
  <c r="F8" i="30" s="1"/>
  <c r="H7" i="30"/>
  <c r="I7" i="30" s="1"/>
  <c r="E7" i="30"/>
  <c r="F7" i="30" s="1"/>
  <c r="R8" i="30"/>
  <c r="R7" i="30"/>
  <c r="R6" i="30"/>
  <c r="R5" i="30"/>
  <c r="R4" i="30"/>
  <c r="R3" i="30"/>
  <c r="R2" i="30"/>
  <c r="L34" i="5"/>
  <c r="M34" i="5" s="1"/>
  <c r="I92" i="30" l="1"/>
  <c r="I89" i="30"/>
  <c r="I88" i="30"/>
  <c r="I95" i="30"/>
  <c r="I97" i="30"/>
  <c r="I96" i="30"/>
  <c r="I93" i="30"/>
  <c r="I94" i="30"/>
  <c r="F94" i="30"/>
  <c r="F97" i="30"/>
  <c r="F95" i="30"/>
  <c r="F88" i="30"/>
  <c r="F93" i="30"/>
  <c r="F89" i="30"/>
  <c r="F92" i="30"/>
  <c r="F96" i="30"/>
  <c r="F98" i="30" s="1"/>
  <c r="F90" i="30" s="1"/>
  <c r="M86" i="5"/>
  <c r="L86" i="5"/>
  <c r="I86" i="5"/>
  <c r="H86" i="5"/>
  <c r="F86" i="5"/>
  <c r="E86" i="5"/>
  <c r="M85" i="5"/>
  <c r="L85" i="5"/>
  <c r="I85" i="5"/>
  <c r="H85" i="5"/>
  <c r="F85" i="5"/>
  <c r="E85" i="5"/>
  <c r="M84" i="5"/>
  <c r="L84" i="5"/>
  <c r="I84" i="5"/>
  <c r="H84" i="5"/>
  <c r="F84" i="5"/>
  <c r="E84" i="5"/>
  <c r="L83" i="5"/>
  <c r="M83" i="5" s="1"/>
  <c r="H83" i="5"/>
  <c r="I83" i="5" s="1"/>
  <c r="E83" i="5"/>
  <c r="F83" i="5" s="1"/>
  <c r="M82" i="5"/>
  <c r="L82" i="5"/>
  <c r="I82" i="5"/>
  <c r="H82" i="5"/>
  <c r="F82" i="5"/>
  <c r="E82" i="5"/>
  <c r="L81" i="5"/>
  <c r="M81" i="5" s="1"/>
  <c r="H81" i="5"/>
  <c r="I81" i="5" s="1"/>
  <c r="E81" i="5"/>
  <c r="F81" i="5" s="1"/>
  <c r="M80" i="5"/>
  <c r="L80" i="5"/>
  <c r="I80" i="5"/>
  <c r="H80" i="5"/>
  <c r="F80" i="5"/>
  <c r="E80" i="5"/>
  <c r="L79" i="5"/>
  <c r="M79" i="5" s="1"/>
  <c r="H79" i="5"/>
  <c r="I79" i="5" s="1"/>
  <c r="E79" i="5"/>
  <c r="F79" i="5" s="1"/>
  <c r="M78" i="5"/>
  <c r="L78" i="5"/>
  <c r="I78" i="5"/>
  <c r="H78" i="5"/>
  <c r="F78" i="5"/>
  <c r="E78" i="5"/>
  <c r="M77" i="5"/>
  <c r="L77" i="5"/>
  <c r="I77" i="5"/>
  <c r="H77" i="5"/>
  <c r="F77" i="5"/>
  <c r="E77" i="5"/>
  <c r="M76" i="5"/>
  <c r="L76" i="5"/>
  <c r="I76" i="5"/>
  <c r="H76" i="5"/>
  <c r="F76" i="5"/>
  <c r="E76" i="5"/>
  <c r="M75" i="5"/>
  <c r="L75" i="5"/>
  <c r="I75" i="5"/>
  <c r="H75" i="5"/>
  <c r="F75" i="5"/>
  <c r="E75" i="5"/>
  <c r="M74" i="5"/>
  <c r="L74" i="5"/>
  <c r="I74" i="5"/>
  <c r="H74" i="5"/>
  <c r="F74" i="5"/>
  <c r="E74" i="5"/>
  <c r="L73" i="5"/>
  <c r="M73" i="5" s="1"/>
  <c r="H73" i="5"/>
  <c r="I73" i="5" s="1"/>
  <c r="E73" i="5"/>
  <c r="F73" i="5" s="1"/>
  <c r="M72" i="5"/>
  <c r="L72" i="5"/>
  <c r="I72" i="5"/>
  <c r="H72" i="5"/>
  <c r="F72" i="5"/>
  <c r="E72" i="5"/>
  <c r="M71" i="5"/>
  <c r="L71" i="5"/>
  <c r="I71" i="5"/>
  <c r="H71" i="5"/>
  <c r="F71" i="5"/>
  <c r="E71" i="5"/>
  <c r="M70" i="5"/>
  <c r="L70" i="5"/>
  <c r="I70" i="5"/>
  <c r="H70" i="5"/>
  <c r="F70" i="5"/>
  <c r="E70" i="5"/>
  <c r="L69" i="5"/>
  <c r="M69" i="5" s="1"/>
  <c r="H69" i="5"/>
  <c r="I69" i="5" s="1"/>
  <c r="E69" i="5"/>
  <c r="F69" i="5" s="1"/>
  <c r="M68" i="5"/>
  <c r="L68" i="5"/>
  <c r="I68" i="5"/>
  <c r="H68" i="5"/>
  <c r="F68" i="5"/>
  <c r="E68" i="5"/>
  <c r="M67" i="5"/>
  <c r="L67" i="5"/>
  <c r="I67" i="5"/>
  <c r="H67" i="5"/>
  <c r="F67" i="5"/>
  <c r="E67" i="5"/>
  <c r="M66" i="5"/>
  <c r="L66" i="5"/>
  <c r="I66" i="5"/>
  <c r="H66" i="5"/>
  <c r="F66" i="5"/>
  <c r="E66" i="5"/>
  <c r="M65" i="5"/>
  <c r="L65" i="5"/>
  <c r="I65" i="5"/>
  <c r="H65" i="5"/>
  <c r="F65" i="5"/>
  <c r="E65" i="5"/>
  <c r="M64" i="5"/>
  <c r="L64" i="5"/>
  <c r="I64" i="5"/>
  <c r="H64" i="5"/>
  <c r="F64" i="5"/>
  <c r="E64" i="5"/>
  <c r="M63" i="5"/>
  <c r="L63" i="5"/>
  <c r="I63" i="5"/>
  <c r="H63" i="5"/>
  <c r="F63" i="5"/>
  <c r="E63" i="5"/>
  <c r="L62" i="5"/>
  <c r="M62" i="5" s="1"/>
  <c r="H62" i="5"/>
  <c r="I62" i="5" s="1"/>
  <c r="E62" i="5"/>
  <c r="F62" i="5" s="1"/>
  <c r="M61" i="5"/>
  <c r="L61" i="5"/>
  <c r="I61" i="5"/>
  <c r="H61" i="5"/>
  <c r="F61" i="5"/>
  <c r="E61" i="5"/>
  <c r="M60" i="5"/>
  <c r="L60" i="5"/>
  <c r="I60" i="5"/>
  <c r="H60" i="5"/>
  <c r="F60" i="5"/>
  <c r="E60" i="5"/>
  <c r="M59" i="5"/>
  <c r="L59" i="5"/>
  <c r="I59" i="5"/>
  <c r="H59" i="5"/>
  <c r="F59" i="5"/>
  <c r="E59" i="5"/>
  <c r="M58" i="5"/>
  <c r="L58" i="5"/>
  <c r="I58" i="5"/>
  <c r="H58" i="5"/>
  <c r="F58" i="5"/>
  <c r="E58" i="5"/>
  <c r="M57" i="5"/>
  <c r="L57" i="5"/>
  <c r="I57" i="5"/>
  <c r="H57" i="5"/>
  <c r="F57" i="5"/>
  <c r="E57" i="5"/>
  <c r="M56" i="5"/>
  <c r="L56" i="5"/>
  <c r="I56" i="5"/>
  <c r="H56" i="5"/>
  <c r="F56" i="5"/>
  <c r="E56" i="5"/>
  <c r="M55" i="5"/>
  <c r="L55" i="5"/>
  <c r="I55" i="5"/>
  <c r="H55" i="5"/>
  <c r="F55" i="5"/>
  <c r="E55" i="5"/>
  <c r="M54" i="5"/>
  <c r="L54" i="5"/>
  <c r="I54" i="5"/>
  <c r="H54" i="5"/>
  <c r="F54" i="5"/>
  <c r="E54" i="5"/>
  <c r="M53" i="5"/>
  <c r="L53" i="5"/>
  <c r="I53" i="5"/>
  <c r="H53" i="5"/>
  <c r="F53" i="5"/>
  <c r="E53" i="5"/>
  <c r="M52" i="5"/>
  <c r="L52" i="5"/>
  <c r="I52" i="5"/>
  <c r="H52" i="5"/>
  <c r="F52" i="5"/>
  <c r="E52" i="5"/>
  <c r="M51" i="5"/>
  <c r="L51" i="5"/>
  <c r="I51" i="5"/>
  <c r="H51" i="5"/>
  <c r="F51" i="5"/>
  <c r="E51" i="5"/>
  <c r="M50" i="5"/>
  <c r="L50" i="5"/>
  <c r="I50" i="5"/>
  <c r="H50" i="5"/>
  <c r="F50" i="5"/>
  <c r="E50" i="5"/>
  <c r="M49" i="5"/>
  <c r="L49" i="5"/>
  <c r="I49" i="5"/>
  <c r="H49" i="5"/>
  <c r="F49" i="5"/>
  <c r="E49" i="5"/>
  <c r="M48" i="5"/>
  <c r="L48" i="5"/>
  <c r="I48" i="5"/>
  <c r="H48" i="5"/>
  <c r="F48" i="5"/>
  <c r="E48" i="5"/>
  <c r="M47" i="5"/>
  <c r="L47" i="5"/>
  <c r="I47" i="5"/>
  <c r="H47" i="5"/>
  <c r="F47" i="5"/>
  <c r="E47" i="5"/>
  <c r="M46" i="5"/>
  <c r="L46" i="5"/>
  <c r="I46" i="5"/>
  <c r="H46" i="5"/>
  <c r="F46" i="5"/>
  <c r="E46" i="5"/>
  <c r="L45" i="5"/>
  <c r="M45" i="5" s="1"/>
  <c r="H45" i="5"/>
  <c r="I45" i="5" s="1"/>
  <c r="E45" i="5"/>
  <c r="F45" i="5" s="1"/>
  <c r="M44" i="5"/>
  <c r="L44" i="5"/>
  <c r="I44" i="5"/>
  <c r="H44" i="5"/>
  <c r="F44" i="5"/>
  <c r="E44" i="5"/>
  <c r="M43" i="5"/>
  <c r="L43" i="5"/>
  <c r="I43" i="5"/>
  <c r="H43" i="5"/>
  <c r="F43" i="5"/>
  <c r="E43" i="5"/>
  <c r="M42" i="5"/>
  <c r="L42" i="5"/>
  <c r="I42" i="5"/>
  <c r="H42" i="5"/>
  <c r="F42" i="5"/>
  <c r="E42" i="5"/>
  <c r="M41" i="5"/>
  <c r="L41" i="5"/>
  <c r="I41" i="5"/>
  <c r="H41" i="5"/>
  <c r="F41" i="5"/>
  <c r="E41" i="5"/>
  <c r="M40" i="5"/>
  <c r="L40" i="5"/>
  <c r="I40" i="5"/>
  <c r="H40" i="5"/>
  <c r="F40" i="5"/>
  <c r="E40" i="5"/>
  <c r="L39" i="5"/>
  <c r="M39" i="5" s="1"/>
  <c r="H39" i="5"/>
  <c r="I39" i="5" s="1"/>
  <c r="F39" i="5"/>
  <c r="E39" i="5"/>
  <c r="M38" i="5"/>
  <c r="L38" i="5"/>
  <c r="I38" i="5"/>
  <c r="H38" i="5"/>
  <c r="F38" i="5"/>
  <c r="E38" i="5"/>
  <c r="M37" i="5"/>
  <c r="L37" i="5"/>
  <c r="I37" i="5"/>
  <c r="H37" i="5"/>
  <c r="F37" i="5"/>
  <c r="E37" i="5"/>
  <c r="L36" i="5"/>
  <c r="M36" i="5" s="1"/>
  <c r="H36" i="5"/>
  <c r="I36" i="5" s="1"/>
  <c r="F36" i="5"/>
  <c r="E36" i="5"/>
  <c r="M35" i="5"/>
  <c r="L35" i="5"/>
  <c r="I35" i="5"/>
  <c r="H35" i="5"/>
  <c r="F35" i="5"/>
  <c r="E35" i="5"/>
  <c r="H34" i="5"/>
  <c r="I34" i="5" s="1"/>
  <c r="E34" i="5"/>
  <c r="F34" i="5" s="1"/>
  <c r="L33" i="5"/>
  <c r="M33" i="5" s="1"/>
  <c r="I33" i="5"/>
  <c r="H33" i="5"/>
  <c r="F33" i="5"/>
  <c r="E33" i="5"/>
  <c r="M32" i="5"/>
  <c r="L32" i="5"/>
  <c r="I32" i="5"/>
  <c r="H32" i="5"/>
  <c r="F32" i="5"/>
  <c r="E32" i="5"/>
  <c r="M31" i="5"/>
  <c r="L31" i="5"/>
  <c r="I31" i="5"/>
  <c r="H31" i="5"/>
  <c r="F31" i="5"/>
  <c r="E31" i="5"/>
  <c r="M30" i="5"/>
  <c r="L30" i="5"/>
  <c r="I30" i="5"/>
  <c r="H30" i="5"/>
  <c r="F30" i="5"/>
  <c r="E30" i="5"/>
  <c r="L29" i="5"/>
  <c r="M29" i="5" s="1"/>
  <c r="I29" i="5"/>
  <c r="H29" i="5"/>
  <c r="F29" i="5"/>
  <c r="E29" i="5"/>
  <c r="L28" i="5"/>
  <c r="M28" i="5" s="1"/>
  <c r="H28" i="5"/>
  <c r="I28" i="5" s="1"/>
  <c r="F28" i="5"/>
  <c r="E28" i="5"/>
  <c r="L27" i="5"/>
  <c r="M27" i="5" s="1"/>
  <c r="H27" i="5"/>
  <c r="I27" i="5" s="1"/>
  <c r="E27" i="5"/>
  <c r="F27" i="5" s="1"/>
  <c r="M26" i="5"/>
  <c r="L26" i="5"/>
  <c r="I26" i="5"/>
  <c r="H26" i="5"/>
  <c r="F26" i="5"/>
  <c r="E26" i="5"/>
  <c r="L25" i="5"/>
  <c r="M25" i="5" s="1"/>
  <c r="H25" i="5"/>
  <c r="I25" i="5" s="1"/>
  <c r="F25" i="5"/>
  <c r="E25" i="5"/>
  <c r="L24" i="5"/>
  <c r="M24" i="5" s="1"/>
  <c r="H24" i="5"/>
  <c r="I24" i="5" s="1"/>
  <c r="F24" i="5"/>
  <c r="E24" i="5"/>
  <c r="M23" i="5"/>
  <c r="L23" i="5"/>
  <c r="I23" i="5"/>
  <c r="H23" i="5"/>
  <c r="F23" i="5"/>
  <c r="E23" i="5"/>
  <c r="L22" i="5"/>
  <c r="M22" i="5" s="1"/>
  <c r="H22" i="5"/>
  <c r="I22" i="5" s="1"/>
  <c r="E22" i="5"/>
  <c r="F22" i="5" s="1"/>
  <c r="M21" i="5"/>
  <c r="L21" i="5"/>
  <c r="I21" i="5"/>
  <c r="H21" i="5"/>
  <c r="F21" i="5"/>
  <c r="E21" i="5"/>
  <c r="L20" i="5"/>
  <c r="M20" i="5" s="1"/>
  <c r="H20" i="5"/>
  <c r="I20" i="5" s="1"/>
  <c r="F20" i="5"/>
  <c r="E20" i="5"/>
  <c r="M19" i="5"/>
  <c r="L19" i="5"/>
  <c r="I19" i="5"/>
  <c r="H19" i="5"/>
  <c r="F19" i="5"/>
  <c r="E19" i="5"/>
  <c r="M18" i="5"/>
  <c r="L18" i="5"/>
  <c r="I18" i="5"/>
  <c r="H18" i="5"/>
  <c r="F18" i="5"/>
  <c r="E18" i="5"/>
  <c r="M17" i="5"/>
  <c r="L17" i="5"/>
  <c r="I17" i="5"/>
  <c r="H17" i="5"/>
  <c r="F17" i="5"/>
  <c r="E17" i="5"/>
  <c r="L16" i="5"/>
  <c r="M16" i="5" s="1"/>
  <c r="H16" i="5"/>
  <c r="I16" i="5" s="1"/>
  <c r="F16" i="5"/>
  <c r="E16" i="5"/>
  <c r="M15" i="5"/>
  <c r="L15" i="5"/>
  <c r="I15" i="5"/>
  <c r="H15" i="5"/>
  <c r="F15" i="5"/>
  <c r="E15" i="5"/>
  <c r="M14" i="5"/>
  <c r="L14" i="5"/>
  <c r="I14" i="5"/>
  <c r="H14" i="5"/>
  <c r="F14" i="5"/>
  <c r="E14" i="5"/>
  <c r="M13" i="5"/>
  <c r="L13" i="5"/>
  <c r="I13" i="5"/>
  <c r="H13" i="5"/>
  <c r="F13" i="5"/>
  <c r="E13" i="5"/>
  <c r="M12" i="5"/>
  <c r="L12" i="5"/>
  <c r="I12" i="5"/>
  <c r="H12" i="5"/>
  <c r="F12" i="5"/>
  <c r="E12" i="5"/>
  <c r="M11" i="5"/>
  <c r="L11" i="5"/>
  <c r="I11" i="5"/>
  <c r="H11" i="5"/>
  <c r="F11" i="5"/>
  <c r="E11" i="5"/>
  <c r="M10" i="5"/>
  <c r="L10" i="5"/>
  <c r="I10" i="5"/>
  <c r="H10" i="5"/>
  <c r="F10" i="5"/>
  <c r="E10" i="5"/>
  <c r="M9" i="5"/>
  <c r="L9" i="5"/>
  <c r="I9" i="5"/>
  <c r="H9" i="5"/>
  <c r="F9" i="5"/>
  <c r="E9" i="5"/>
  <c r="M8" i="5"/>
  <c r="L8" i="5"/>
  <c r="I8" i="5"/>
  <c r="H8" i="5"/>
  <c r="F8" i="5"/>
  <c r="E8" i="5"/>
  <c r="L7" i="5"/>
  <c r="M7" i="5" s="1"/>
  <c r="I7" i="5"/>
  <c r="H7" i="5"/>
  <c r="E7" i="5"/>
  <c r="F7" i="5" s="1"/>
  <c r="I98" i="30" l="1"/>
  <c r="I90" i="30" s="1"/>
  <c r="I97" i="29"/>
  <c r="F97" i="29"/>
  <c r="I96" i="29"/>
  <c r="F96" i="29"/>
  <c r="I95" i="29"/>
  <c r="F95" i="29"/>
  <c r="I94" i="29"/>
  <c r="F94" i="29"/>
  <c r="I93" i="29"/>
  <c r="F93" i="29"/>
  <c r="I92" i="29"/>
  <c r="F92" i="29"/>
  <c r="I89" i="29"/>
  <c r="F89" i="29"/>
  <c r="I88" i="29"/>
  <c r="F88" i="29"/>
  <c r="R8" i="29"/>
  <c r="R7" i="29"/>
  <c r="R6" i="29"/>
  <c r="R5" i="29"/>
  <c r="R4" i="29"/>
  <c r="R3" i="29"/>
  <c r="R2" i="29"/>
  <c r="F98" i="29" l="1"/>
  <c r="F90" i="29" s="1"/>
  <c r="I98" i="29"/>
  <c r="I90" i="29" s="1"/>
  <c r="F97" i="5"/>
  <c r="F96" i="5"/>
  <c r="F95" i="5"/>
  <c r="F94" i="5"/>
  <c r="F92" i="5"/>
  <c r="F89" i="5"/>
  <c r="F88" i="5"/>
  <c r="F90" i="5" l="1"/>
  <c r="V7" i="5" l="1"/>
  <c r="V8" i="5"/>
  <c r="V3" i="5"/>
  <c r="V4" i="5"/>
  <c r="V6" i="5"/>
  <c r="V5" i="5"/>
  <c r="V2" i="5"/>
  <c r="CD86" i="1" l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 l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<sst xmlns="http://schemas.openxmlformats.org/spreadsheetml/2006/main" count="868" uniqueCount="397">
  <si>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</si>
  <si>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</si>
  <si>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</si>
  <si>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</si>
  <si>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</si>
  <si>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</si>
  <si>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</si>
  <si>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</si>
  <si>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</si>
  <si>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</si>
  <si>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</si>
  <si>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</si>
  <si>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</si>
  <si>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</si>
  <si>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</si>
  <si>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</si>
  <si>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</si>
  <si>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</si>
  <si>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</si>
  <si>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</si>
  <si>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</si>
  <si>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</si>
  <si>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</si>
  <si>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</si>
  <si>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</si>
  <si>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</si>
  <si>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</si>
  <si>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</si>
  <si>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</si>
  <si>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</si>
  <si>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</si>
  <si>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</si>
  <si>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</si>
  <si>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</si>
  <si>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</si>
  <si>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</si>
  <si>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</si>
  <si>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</si>
  <si>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</si>
  <si>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</si>
  <si>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</si>
  <si>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</si>
  <si>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</si>
  <si>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</si>
  <si>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</si>
  <si>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</si>
  <si>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</si>
  <si>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</si>
  <si>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</si>
  <si>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</si>
  <si>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</si>
  <si>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</si>
  <si>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</si>
  <si>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</si>
  <si>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</si>
  <si>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</si>
  <si>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</si>
  <si>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</si>
  <si>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</si>
  <si>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</si>
  <si>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</si>
  <si>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</si>
  <si>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</si>
  <si>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</si>
  <si>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</si>
  <si>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</si>
  <si>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</si>
  <si>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</si>
  <si>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</si>
  <si>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</si>
  <si>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</si>
  <si>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</si>
  <si>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</si>
  <si>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</si>
  <si>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</si>
  <si>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</si>
  <si>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</si>
  <si>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</si>
  <si>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</si>
  <si>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</si>
  <si>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</si>
  <si>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</si>
  <si>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</si>
  <si>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</si>
  <si>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</si>
  <si>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</si>
  <si>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</si>
  <si>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</si>
  <si>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</si>
  <si>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</si>
  <si>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</si>
  <si>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</si>
  <si>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</si>
  <si>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</si>
  <si>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</si>
  <si>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</si>
  <si>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</si>
  <si>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</si>
  <si>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</si>
  <si>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</si>
  <si>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</si>
  <si>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</si>
  <si>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</si>
  <si>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</si>
  <si>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</si>
  <si>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</si>
  <si>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</si>
  <si>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</si>
  <si>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</si>
  <si>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</si>
  <si>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</si>
  <si>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</si>
  <si>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</si>
  <si>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</si>
  <si>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</si>
  <si>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</si>
  <si>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</si>
  <si>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</si>
  <si>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</si>
  <si>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</si>
  <si>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</si>
  <si>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</si>
  <si>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</si>
  <si>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</si>
  <si>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</si>
  <si>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</si>
  <si>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</si>
  <si>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</si>
  <si>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</si>
  <si>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</si>
  <si>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</si>
  <si>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</si>
  <si>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</si>
  <si>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</si>
  <si>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</si>
  <si>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</si>
  <si>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</si>
  <si>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</si>
  <si>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</si>
  <si>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</si>
  <si>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</si>
  <si>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</si>
  <si>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</si>
  <si>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</si>
  <si>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</si>
  <si>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</si>
  <si>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</si>
  <si>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</si>
  <si>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</si>
  <si>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</si>
  <si>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</si>
  <si>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</si>
  <si>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</si>
  <si>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</si>
  <si>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</si>
  <si>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</si>
  <si>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</si>
  <si>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</si>
  <si>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</si>
  <si>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</si>
  <si>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</si>
  <si>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</si>
  <si>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</si>
  <si>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</si>
  <si>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</si>
  <si>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</si>
  <si>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</si>
  <si>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</si>
  <si>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</si>
  <si>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</si>
  <si>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</si>
  <si>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</si>
  <si>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</si>
  <si>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</si>
  <si>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</si>
  <si>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</si>
  <si>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</si>
  <si>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</si>
  <si>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</si>
  <si>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</si>
  <si>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</si>
  <si>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</si>
  <si>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</si>
  <si>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</si>
  <si>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</si>
  <si>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</si>
  <si>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</si>
  <si>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</si>
  <si>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</si>
  <si>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</si>
  <si>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</si>
  <si>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</si>
  <si>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</si>
  <si>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</si>
  <si>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</si>
  <si>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</si>
  <si>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</si>
  <si>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</si>
  <si>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</si>
  <si>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</si>
  <si>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</si>
  <si>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</si>
  <si>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</si>
  <si>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</si>
  <si>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</si>
  <si>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</si>
  <si>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</si>
  <si>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</si>
  <si>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</si>
  <si>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</si>
  <si>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</si>
  <si>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</si>
  <si>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</si>
  <si>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</si>
  <si>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</si>
  <si>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</si>
  <si>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</si>
  <si>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</si>
  <si>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</si>
  <si>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</si>
  <si>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</si>
  <si>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</si>
  <si>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</si>
  <si>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</si>
  <si>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</si>
  <si>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</si>
  <si>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</si>
  <si>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</si>
  <si>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</si>
  <si>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</si>
  <si>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</si>
  <si>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</si>
  <si>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</si>
  <si>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</si>
  <si>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</si>
  <si>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</si>
  <si>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</si>
  <si>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</si>
  <si>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</si>
  <si>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</si>
  <si>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</si>
  <si>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</si>
  <si>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</si>
  <si>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</si>
  <si>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</si>
  <si>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</si>
  <si>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</si>
  <si>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</si>
  <si>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</si>
  <si>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</si>
  <si>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</si>
  <si>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</si>
  <si>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</si>
  <si>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</si>
  <si>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</si>
  <si>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</si>
  <si>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ร้อยละ</t>
  </si>
  <si>
    <t>ค่าคะแนน</t>
  </si>
  <si>
    <t>หน่วยงาน</t>
  </si>
  <si>
    <t>เป้าหมาย</t>
  </si>
  <si>
    <t>ผู้เข้า</t>
  </si>
  <si>
    <t>ผู้ผ่าน</t>
  </si>
  <si>
    <t>ผู้มีงานทำ</t>
  </si>
  <si>
    <t>ตัวคูณ</t>
  </si>
  <si>
    <t>ตัวชี้วัดที่ 3.1.3 ร้อยละเฉลี่ยถ่วงน้ำหนักการดำเนินการในรายการ ฝึกอบรมฝีมือแรงงานส่งเสริมศักยภาพอุตสาหกรรมยานยนต์และชิ้นส่วน</t>
  </si>
  <si>
    <t>ผู้รายงานผล  นายทวีป เกิดต่อพันธ์</t>
  </si>
  <si>
    <t>E-mail : thaweepdsd@gmail.com</t>
  </si>
  <si>
    <t xml:space="preserve">โทร. </t>
  </si>
  <si>
    <t xml:space="preserve">0 2245 6547 </t>
  </si>
  <si>
    <t>รวมติดตาม</t>
  </si>
  <si>
    <t>ตัวชี้วัดที่ 3.1.3.1</t>
  </si>
  <si>
    <t>ตัวชี้วัดที่ 3.1.3.2</t>
  </si>
  <si>
    <t>ตัวชี้วัดที่ 3.1.3.3</t>
  </si>
  <si>
    <t>ตัวชี้วัดที่ 3.1.3.4</t>
  </si>
  <si>
    <t>ตัวชี้วัดที่ 3.1.3.5</t>
  </si>
  <si>
    <t>ตัวชี้วัดที่ 3.1.3.6</t>
  </si>
  <si>
    <t>ตัวชี้วัดที่ 3.1.3.7</t>
  </si>
  <si>
    <t>คะแนน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</si>
  <si>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</si>
  <si>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</si>
  <si>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</si>
  <si>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</si>
  <si>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</si>
  <si>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</si>
  <si>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</si>
  <si>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</si>
  <si>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</si>
  <si>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</si>
  <si>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</si>
  <si>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</si>
  <si>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</si>
  <si>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</si>
  <si>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</si>
  <si>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</si>
  <si>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</si>
  <si>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</si>
  <si>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</si>
  <si>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</si>
  <si>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</si>
  <si>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</si>
  <si>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</si>
  <si>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</si>
  <si>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</si>
  <si>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</si>
  <si>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</si>
  <si>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</si>
  <si>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</si>
  <si>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</si>
  <si>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</si>
  <si>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</si>
  <si>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</si>
  <si>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</si>
  <si>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</si>
  <si>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</si>
  <si>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</si>
  <si>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</si>
  <si>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</si>
  <si>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</si>
  <si>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</si>
  <si>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</si>
  <si>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</si>
  <si>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</si>
  <si>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</si>
  <si>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</si>
  <si>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</si>
  <si>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</si>
  <si>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</si>
  <si>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</si>
  <si>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</si>
  <si>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</si>
  <si>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</si>
  <si>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</si>
  <si>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</si>
  <si>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</si>
  <si>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</si>
  <si>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</si>
  <si>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</si>
  <si>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</si>
  <si>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</si>
  <si>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</si>
  <si>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</si>
  <si>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</si>
  <si>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</si>
  <si>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</si>
  <si>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</si>
  <si>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</si>
  <si>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</si>
  <si>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</si>
  <si>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</si>
  <si>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</si>
  <si>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</si>
  <si>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</si>
  <si>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</si>
  <si>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</si>
  <si>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</si>
  <si>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</si>
  <si>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</si>
  <si>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</si>
  <si>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</si>
  <si>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</si>
  <si>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</si>
  <si>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</si>
  <si>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</si>
  <si>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</si>
  <si>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</si>
  <si>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</si>
  <si>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</si>
  <si>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</si>
  <si>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</si>
  <si>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</si>
  <si>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</si>
  <si>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</si>
  <si>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</si>
  <si>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</si>
  <si>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</si>
  <si>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</si>
  <si>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</si>
  <si>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</si>
  <si>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</si>
  <si>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</si>
  <si>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</si>
  <si>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</si>
  <si>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</si>
  <si>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</si>
  <si>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</si>
  <si>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</si>
  <si>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</si>
  <si>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</si>
  <si>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</si>
  <si>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</si>
  <si>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</si>
  <si>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</si>
  <si>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</si>
  <si>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</si>
  <si>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</si>
  <si>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หมายเหตุ</t>
  </si>
  <si>
    <t>ในระบบ DataCenter มีเป้า 20 แต่ตรวจสอบจากเป้าที่เก็บไม่พบว่าไม่มีเป้าหมาย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</si>
</sst>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(* #,##0_);_(* \(#,##0\);_(* &quot;-&quot;_);_(@_)"/>
    <numFmt numFmtId="43" formatCode="_(* #,##0.00_);_(* \(#,##0.00\);_(* &quot;-&quot;??_);_(@_)"/>
    <numFmt numFmtId="164" formatCode="_(* #,##0.0000_);_(* \(#,##0.0000\);_(* &quot;-&quot;??_);_(@_)"/>
    <numFmt numFmtId="165" formatCode="_(* #,##0_);_(* \(#,##0\);_(* &quot;-&quot;??_);_(@_)"/>
    <numFmt numFmtId="166" formatCode="0.0000"/>
  </numFmts>
  <fonts count="14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1"/>
      <color theme="1"/>
      <name val="Calibri"/>
      <family val="2"/>
      <scheme val="minor"/>
    </font>
    <font>
      <b/>
      <sz val="16"/>
      <color rgb="FF000000"/>
      <name val="TH SarabunPSK"/>
      <family val="2"/>
    </font>
    <font>
      <sz val="16"/>
      <color rgb="FF000000"/>
      <name val="TH SarabunPSK"/>
      <family val="2"/>
    </font>
    <font>
      <sz val="10"/>
      <name val="Arial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4506668294322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3">
    <xf numFmtId="0" fontId="0" fillId="0" borderId="0"/>
    <xf numFmtId="43" fontId="7" fillId="0" borderId="0" applyFont="0" applyFill="0" applyBorder="0" applyAlignment="0" applyProtection="0"/>
    <xf numFmtId="0" fontId="10" fillId="0" borderId="0"/>
  </cellStyleXfs>
  <cellXfs count="217">
    <xf numFmtId="0" fontId="0" fillId="0" borderId="0" xfId="0"/>
    <xf numFmtId="0" fontId="4" fillId="0" borderId="1" xfId="0" applyFont="1" applyFill="1" applyBorder="1" applyAlignment="1">
      <alignment horizontal="left" vertical="center"/>
    </xf>
    <xf numFmtId="43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/>
    <xf numFmtId="43" fontId="3" fillId="0" borderId="1" xfId="0" applyNumberFormat="1" applyFont="1" applyFill="1" applyBorder="1" applyAlignment="1">
      <alignment horizontal="center" vertical="center"/>
    </xf>
    <xf numFmtId="43" fontId="3" fillId="0" borderId="1" xfId="0" applyNumberFormat="1" applyFont="1" applyFill="1" applyBorder="1" applyAlignment="1">
      <alignment horizontal="right"/>
    </xf>
    <xf numFmtId="43" fontId="3" fillId="0" borderId="1" xfId="0" applyNumberFormat="1" applyFont="1" applyFill="1" applyBorder="1"/>
    <xf numFmtId="43" fontId="4" fillId="0" borderId="1" xfId="0" applyNumberFormat="1" applyFont="1" applyFill="1" applyBorder="1" applyAlignment="1">
      <alignment horizontal="right"/>
    </xf>
    <xf numFmtId="0" fontId="3" fillId="0" borderId="1" xfId="0" applyFont="1" applyFill="1" applyBorder="1"/>
    <xf numFmtId="0" fontId="3" fillId="0" borderId="3" xfId="0" applyFont="1" applyFill="1" applyBorder="1"/>
    <xf numFmtId="0" fontId="5" fillId="2" borderId="1" xfId="0" applyFont="1" applyFill="1" applyBorder="1" applyAlignment="1">
      <alignment horizontal="left" vertical="center"/>
    </xf>
    <xf numFmtId="43" fontId="5" fillId="2" borderId="1" xfId="0" applyNumberFormat="1" applyFont="1" applyFill="1" applyBorder="1" applyAlignment="1">
      <alignment horizontal="center" vertical="center"/>
    </xf>
    <xf numFmtId="43" fontId="6" fillId="2" borderId="1" xfId="0" applyNumberFormat="1" applyFont="1" applyFill="1" applyBorder="1" applyAlignment="1">
      <alignment horizontal="center" vertical="center"/>
    </xf>
    <xf numFmtId="43" fontId="6" fillId="2" borderId="1" xfId="0" applyNumberFormat="1" applyFont="1" applyFill="1" applyBorder="1" applyAlignment="1">
      <alignment horizontal="right"/>
    </xf>
    <xf numFmtId="43" fontId="5" fillId="2" borderId="1" xfId="0" applyNumberFormat="1" applyFont="1" applyFill="1" applyBorder="1" applyAlignment="1">
      <alignment horizontal="right"/>
    </xf>
    <xf numFmtId="0" fontId="6" fillId="2" borderId="1" xfId="0" applyFont="1" applyFill="1" applyBorder="1"/>
    <xf numFmtId="0" fontId="4" fillId="0" borderId="0" xfId="0" applyFont="1" applyFill="1" applyAlignment="1">
      <alignment horizontal="left" vertical="top"/>
    </xf>
    <xf numFmtId="0" fontId="3" fillId="0" borderId="0" xfId="0" applyFont="1" applyFill="1" applyAlignment="1">
      <alignment horizontal="left" vertical="top"/>
    </xf>
    <xf numFmtId="0" fontId="4" fillId="0" borderId="23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left" vertical="center"/>
    </xf>
    <xf numFmtId="0" fontId="4" fillId="0" borderId="22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43" fontId="3" fillId="0" borderId="21" xfId="0" applyNumberFormat="1" applyFont="1" applyFill="1" applyBorder="1" applyAlignment="1">
      <alignment horizontal="center" vertical="center"/>
    </xf>
    <xf numFmtId="43" fontId="3" fillId="0" borderId="26" xfId="0" applyNumberFormat="1" applyFont="1" applyFill="1" applyBorder="1" applyAlignment="1">
      <alignment horizontal="center" vertical="center"/>
    </xf>
    <xf numFmtId="43" fontId="3" fillId="4" borderId="21" xfId="0" applyNumberFormat="1" applyFont="1" applyFill="1" applyBorder="1" applyAlignment="1">
      <alignment horizontal="center" vertical="center"/>
    </xf>
    <xf numFmtId="43" fontId="3" fillId="0" borderId="18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165" fontId="5" fillId="0" borderId="0" xfId="0" applyNumberFormat="1" applyFont="1" applyBorder="1" applyAlignment="1">
      <alignment horizontal="center"/>
    </xf>
    <xf numFmtId="43" fontId="5" fillId="0" borderId="0" xfId="0" applyNumberFormat="1" applyFont="1" applyBorder="1" applyAlignment="1">
      <alignment horizontal="center"/>
    </xf>
    <xf numFmtId="164" fontId="5" fillId="0" borderId="0" xfId="0" applyNumberFormat="1" applyFont="1" applyBorder="1" applyAlignment="1">
      <alignment horizontal="center"/>
    </xf>
    <xf numFmtId="0" fontId="3" fillId="0" borderId="0" xfId="0" applyFont="1" applyFill="1" applyAlignment="1">
      <alignment horizontal="left" wrapText="1"/>
    </xf>
    <xf numFmtId="0" fontId="3" fillId="0" borderId="0" xfId="0" applyFont="1" applyFill="1" applyAlignment="1">
      <alignment horizontal="center" wrapText="1"/>
    </xf>
    <xf numFmtId="2" fontId="3" fillId="0" borderId="0" xfId="0" applyNumberFormat="1" applyFont="1" applyFill="1" applyAlignment="1">
      <alignment horizontal="center"/>
    </xf>
    <xf numFmtId="166" fontId="3" fillId="0" borderId="0" xfId="0" applyNumberFormat="1" applyFont="1" applyFill="1" applyAlignment="1">
      <alignment horizont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>
      <alignment horizontal="center"/>
    </xf>
    <xf numFmtId="2" fontId="3" fillId="0" borderId="0" xfId="1" applyNumberFormat="1" applyFont="1" applyFill="1" applyAlignment="1">
      <alignment horizontal="center"/>
    </xf>
    <xf numFmtId="2" fontId="3" fillId="0" borderId="0" xfId="1" applyNumberFormat="1" applyFont="1" applyFill="1" applyAlignment="1">
      <alignment horizontal="right"/>
    </xf>
    <xf numFmtId="166" fontId="3" fillId="0" borderId="0" xfId="0" applyNumberFormat="1" applyFont="1" applyFill="1"/>
    <xf numFmtId="0" fontId="3" fillId="0" borderId="0" xfId="0" applyFont="1" applyFill="1" applyAlignment="1">
      <alignment horizontal="left" vertical="center"/>
    </xf>
    <xf numFmtId="0" fontId="3" fillId="0" borderId="0" xfId="0" applyFont="1" applyFill="1"/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41" fontId="3" fillId="0" borderId="7" xfId="0" applyNumberFormat="1" applyFont="1" applyFill="1" applyBorder="1" applyAlignment="1">
      <alignment horizontal="center" vertical="center"/>
    </xf>
    <xf numFmtId="41" fontId="3" fillId="0" borderId="1" xfId="0" applyNumberFormat="1" applyFont="1" applyFill="1" applyBorder="1" applyAlignment="1">
      <alignment horizontal="center" vertical="center"/>
    </xf>
    <xf numFmtId="41" fontId="3" fillId="0" borderId="11" xfId="0" applyNumberFormat="1" applyFont="1" applyFill="1" applyBorder="1" applyAlignment="1">
      <alignment horizontal="center" vertical="center"/>
    </xf>
    <xf numFmtId="41" fontId="3" fillId="0" borderId="16" xfId="0" applyNumberFormat="1" applyFont="1" applyFill="1" applyBorder="1" applyAlignment="1">
      <alignment horizontal="center" vertical="center"/>
    </xf>
    <xf numFmtId="43" fontId="3" fillId="0" borderId="16" xfId="0" applyNumberFormat="1" applyFont="1" applyFill="1" applyBorder="1" applyAlignment="1">
      <alignment horizontal="center" vertical="center"/>
    </xf>
    <xf numFmtId="164" fontId="3" fillId="0" borderId="8" xfId="0" applyNumberFormat="1" applyFont="1" applyFill="1" applyBorder="1" applyAlignment="1">
      <alignment horizontal="center" vertical="center"/>
    </xf>
    <xf numFmtId="164" fontId="3" fillId="0" borderId="12" xfId="0" applyNumberFormat="1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6" fillId="4" borderId="21" xfId="0" applyFont="1" applyFill="1" applyBorder="1" applyAlignment="1">
      <alignment horizontal="center" vertical="center"/>
    </xf>
    <xf numFmtId="43" fontId="3" fillId="5" borderId="1" xfId="0" applyNumberFormat="1" applyFont="1" applyFill="1" applyBorder="1" applyAlignment="1">
      <alignment horizontal="center" vertical="center"/>
    </xf>
    <xf numFmtId="43" fontId="3" fillId="5" borderId="1" xfId="0" applyNumberFormat="1" applyFont="1" applyFill="1" applyBorder="1" applyAlignment="1">
      <alignment horizontal="right"/>
    </xf>
    <xf numFmtId="0" fontId="11" fillId="0" borderId="29" xfId="0" applyFont="1" applyFill="1" applyBorder="1"/>
    <xf numFmtId="0" fontId="3" fillId="0" borderId="0" xfId="0" applyFont="1" applyFill="1" applyBorder="1" applyAlignment="1">
      <alignment horizontal="left" vertical="top"/>
    </xf>
    <xf numFmtId="0" fontId="12" fillId="0" borderId="31" xfId="0" applyFont="1" applyFill="1" applyBorder="1"/>
    <xf numFmtId="0" fontId="12" fillId="0" borderId="33" xfId="0" applyFont="1" applyFill="1" applyBorder="1"/>
    <xf numFmtId="0" fontId="12" fillId="0" borderId="32" xfId="0" applyFont="1" applyFill="1" applyBorder="1"/>
    <xf numFmtId="0" fontId="12" fillId="0" borderId="34" xfId="0" applyFont="1" applyFill="1" applyBorder="1"/>
    <xf numFmtId="164" fontId="12" fillId="0" borderId="38" xfId="0" applyNumberFormat="1" applyFont="1" applyFill="1" applyBorder="1" applyAlignment="1">
      <alignment horizontal="center"/>
    </xf>
    <xf numFmtId="164" fontId="12" fillId="0" borderId="37" xfId="0" applyNumberFormat="1" applyFont="1" applyFill="1" applyBorder="1" applyAlignment="1">
      <alignment horizontal="center"/>
    </xf>
    <xf numFmtId="0" fontId="12" fillId="6" borderId="33" xfId="0" applyFont="1" applyFill="1" applyBorder="1"/>
    <xf numFmtId="0" fontId="12" fillId="6" borderId="34" xfId="0" applyFont="1" applyFill="1" applyBorder="1"/>
    <xf numFmtId="0" fontId="13" fillId="8" borderId="35" xfId="0" applyFont="1" applyFill="1" applyBorder="1"/>
    <xf numFmtId="0" fontId="13" fillId="8" borderId="36" xfId="0" applyFont="1" applyFill="1" applyBorder="1"/>
    <xf numFmtId="0" fontId="12" fillId="7" borderId="33" xfId="0" applyFont="1" applyFill="1" applyBorder="1"/>
    <xf numFmtId="0" fontId="12" fillId="7" borderId="34" xfId="0" applyFont="1" applyFill="1" applyBorder="1"/>
    <xf numFmtId="164" fontId="12" fillId="7" borderId="38" xfId="0" applyNumberFormat="1" applyFont="1" applyFill="1" applyBorder="1" applyAlignment="1">
      <alignment horizontal="center"/>
    </xf>
    <xf numFmtId="164" fontId="12" fillId="6" borderId="38" xfId="0" applyNumberFormat="1" applyFont="1" applyFill="1" applyBorder="1" applyAlignment="1">
      <alignment horizontal="center"/>
    </xf>
    <xf numFmtId="164" fontId="13" fillId="8" borderId="39" xfId="0" applyNumberFormat="1" applyFont="1" applyFill="1" applyBorder="1" applyAlignment="1">
      <alignment horizontal="center"/>
    </xf>
    <xf numFmtId="0" fontId="4" fillId="8" borderId="19" xfId="0" applyFont="1" applyFill="1" applyBorder="1" applyAlignment="1">
      <alignment horizontal="center" vertical="center"/>
    </xf>
    <xf numFmtId="0" fontId="4" fillId="8" borderId="25" xfId="0" applyFont="1" applyFill="1" applyBorder="1" applyAlignment="1">
      <alignment horizontal="left" vertical="center"/>
    </xf>
    <xf numFmtId="49" fontId="4" fillId="0" borderId="19" xfId="0" applyNumberFormat="1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64" fontId="12" fillId="0" borderId="0" xfId="0" applyNumberFormat="1" applyFont="1" applyFill="1" applyBorder="1" applyAlignment="1">
      <alignment horizontal="center"/>
    </xf>
    <xf numFmtId="164" fontId="13" fillId="0" borderId="0" xfId="0" applyNumberFormat="1" applyFont="1" applyFill="1" applyBorder="1" applyAlignment="1">
      <alignment horizontal="center"/>
    </xf>
    <xf numFmtId="0" fontId="11" fillId="8" borderId="28" xfId="0" applyFont="1" applyFill="1" applyBorder="1"/>
    <xf numFmtId="0" fontId="11" fillId="0" borderId="40" xfId="0" applyFont="1" applyFill="1" applyBorder="1"/>
    <xf numFmtId="0" fontId="11" fillId="0" borderId="41" xfId="0" applyFont="1" applyFill="1" applyBorder="1"/>
    <xf numFmtId="0" fontId="11" fillId="0" borderId="42" xfId="0" applyFont="1" applyFill="1" applyBorder="1"/>
    <xf numFmtId="0" fontId="2" fillId="8" borderId="28" xfId="0" applyFont="1" applyFill="1" applyBorder="1"/>
    <xf numFmtId="0" fontId="2" fillId="0" borderId="41" xfId="0" applyFont="1" applyFill="1" applyBorder="1"/>
    <xf numFmtId="0" fontId="2" fillId="0" borderId="29" xfId="0" applyFont="1" applyFill="1" applyBorder="1"/>
    <xf numFmtId="0" fontId="2" fillId="0" borderId="42" xfId="0" applyFont="1" applyFill="1" applyBorder="1"/>
    <xf numFmtId="0" fontId="2" fillId="0" borderId="41" xfId="0" applyFont="1" applyFill="1" applyBorder="1" applyAlignment="1">
      <alignment vertical="top" wrapText="1"/>
    </xf>
    <xf numFmtId="0" fontId="2" fillId="0" borderId="40" xfId="0" applyFont="1" applyFill="1" applyBorder="1"/>
    <xf numFmtId="0" fontId="2" fillId="0" borderId="30" xfId="0" applyFont="1" applyFill="1" applyBorder="1"/>
    <xf numFmtId="41" fontId="6" fillId="0" borderId="7" xfId="0" applyNumberFormat="1" applyFont="1" applyFill="1" applyBorder="1" applyAlignment="1">
      <alignment horizontal="center" vertical="center"/>
    </xf>
    <xf numFmtId="41" fontId="6" fillId="0" borderId="1" xfId="0" applyNumberFormat="1" applyFont="1" applyFill="1" applyBorder="1" applyAlignment="1">
      <alignment horizontal="center" vertical="center"/>
    </xf>
    <xf numFmtId="43" fontId="6" fillId="0" borderId="1" xfId="0" applyNumberFormat="1" applyFont="1" applyFill="1" applyBorder="1" applyAlignment="1">
      <alignment horizontal="center" vertical="center"/>
    </xf>
    <xf numFmtId="164" fontId="6" fillId="0" borderId="8" xfId="0" applyNumberFormat="1" applyFont="1" applyFill="1" applyBorder="1" applyAlignment="1">
      <alignment horizontal="center" vertical="center"/>
    </xf>
    <xf numFmtId="0" fontId="8" fillId="0" borderId="43" xfId="0" applyNumberFormat="1" applyFont="1" applyFill="1" applyBorder="1" applyAlignment="1">
      <alignment horizontal="center" vertical="center"/>
    </xf>
    <xf numFmtId="0" fontId="6" fillId="0" borderId="44" xfId="0" applyNumberFormat="1" applyFont="1" applyFill="1" applyBorder="1" applyAlignment="1">
      <alignment horizontal="center"/>
    </xf>
    <xf numFmtId="0" fontId="6" fillId="0" borderId="45" xfId="0" applyNumberFormat="1" applyFont="1" applyFill="1" applyBorder="1" applyAlignment="1">
      <alignment horizontal="center"/>
    </xf>
    <xf numFmtId="0" fontId="6" fillId="0" borderId="43" xfId="0" applyNumberFormat="1" applyFont="1" applyFill="1" applyBorder="1" applyAlignment="1">
      <alignment horizontal="center"/>
    </xf>
    <xf numFmtId="0" fontId="8" fillId="0" borderId="44" xfId="0" applyNumberFormat="1" applyFont="1" applyFill="1" applyBorder="1" applyAlignment="1">
      <alignment horizontal="center" vertical="center"/>
    </xf>
    <xf numFmtId="41" fontId="3" fillId="0" borderId="17" xfId="0" applyNumberFormat="1" applyFont="1" applyFill="1" applyBorder="1" applyAlignment="1">
      <alignment horizontal="center" vertical="center"/>
    </xf>
    <xf numFmtId="41" fontId="3" fillId="0" borderId="2" xfId="0" applyNumberFormat="1" applyFont="1" applyFill="1" applyBorder="1" applyAlignment="1">
      <alignment horizontal="center" vertical="center"/>
    </xf>
    <xf numFmtId="43" fontId="3" fillId="0" borderId="2" xfId="0" applyNumberFormat="1" applyFont="1" applyFill="1" applyBorder="1" applyAlignment="1">
      <alignment horizontal="center" vertical="center"/>
    </xf>
    <xf numFmtId="164" fontId="3" fillId="0" borderId="46" xfId="0" applyNumberFormat="1" applyFont="1" applyFill="1" applyBorder="1" applyAlignment="1">
      <alignment horizontal="center" vertical="center"/>
    </xf>
    <xf numFmtId="41" fontId="6" fillId="0" borderId="17" xfId="0" applyNumberFormat="1" applyFont="1" applyFill="1" applyBorder="1" applyAlignment="1">
      <alignment horizontal="center" vertical="center"/>
    </xf>
    <xf numFmtId="41" fontId="6" fillId="0" borderId="2" xfId="0" applyNumberFormat="1" applyFont="1" applyFill="1" applyBorder="1" applyAlignment="1">
      <alignment horizontal="center" vertical="center"/>
    </xf>
    <xf numFmtId="43" fontId="6" fillId="0" borderId="2" xfId="0" applyNumberFormat="1" applyFont="1" applyFill="1" applyBorder="1" applyAlignment="1">
      <alignment horizontal="center" vertical="center"/>
    </xf>
    <xf numFmtId="164" fontId="6" fillId="0" borderId="46" xfId="0" applyNumberFormat="1" applyFont="1" applyFill="1" applyBorder="1" applyAlignment="1">
      <alignment horizontal="center" vertical="center"/>
    </xf>
    <xf numFmtId="41" fontId="3" fillId="0" borderId="47" xfId="0" applyNumberFormat="1" applyFont="1" applyFill="1" applyBorder="1" applyAlignment="1">
      <alignment horizontal="center" vertical="center"/>
    </xf>
    <xf numFmtId="41" fontId="3" fillId="0" borderId="48" xfId="0" applyNumberFormat="1" applyFont="1" applyFill="1" applyBorder="1" applyAlignment="1">
      <alignment horizontal="center" vertical="center"/>
    </xf>
    <xf numFmtId="43" fontId="3" fillId="0" borderId="48" xfId="0" applyNumberFormat="1" applyFont="1" applyFill="1" applyBorder="1" applyAlignment="1">
      <alignment horizontal="center" vertical="center"/>
    </xf>
    <xf numFmtId="164" fontId="3" fillId="0" borderId="49" xfId="0" applyNumberFormat="1" applyFont="1" applyFill="1" applyBorder="1" applyAlignment="1">
      <alignment horizontal="center" vertical="center"/>
    </xf>
    <xf numFmtId="41" fontId="3" fillId="0" borderId="9" xfId="0" applyNumberFormat="1" applyFont="1" applyFill="1" applyBorder="1" applyAlignment="1">
      <alignment horizontal="center" vertical="center"/>
    </xf>
    <xf numFmtId="41" fontId="3" fillId="0" borderId="4" xfId="0" applyNumberFormat="1" applyFont="1" applyFill="1" applyBorder="1" applyAlignment="1">
      <alignment horizontal="center" vertical="center"/>
    </xf>
    <xf numFmtId="43" fontId="3" fillId="0" borderId="4" xfId="0" applyNumberFormat="1" applyFont="1" applyFill="1" applyBorder="1" applyAlignment="1">
      <alignment horizontal="center" vertical="center"/>
    </xf>
    <xf numFmtId="164" fontId="3" fillId="0" borderId="10" xfId="0" applyNumberFormat="1" applyFont="1" applyFill="1" applyBorder="1" applyAlignment="1">
      <alignment horizontal="center" vertical="center"/>
    </xf>
    <xf numFmtId="41" fontId="6" fillId="0" borderId="9" xfId="0" applyNumberFormat="1" applyFont="1" applyFill="1" applyBorder="1" applyAlignment="1">
      <alignment horizontal="center" vertical="center"/>
    </xf>
    <xf numFmtId="41" fontId="6" fillId="0" borderId="4" xfId="0" applyNumberFormat="1" applyFont="1" applyFill="1" applyBorder="1" applyAlignment="1">
      <alignment horizontal="center" vertical="center"/>
    </xf>
    <xf numFmtId="43" fontId="6" fillId="0" borderId="4" xfId="0" applyNumberFormat="1" applyFont="1" applyFill="1" applyBorder="1" applyAlignment="1">
      <alignment horizontal="center" vertical="center"/>
    </xf>
    <xf numFmtId="164" fontId="6" fillId="0" borderId="10" xfId="0" applyNumberFormat="1" applyFont="1" applyFill="1" applyBorder="1" applyAlignment="1">
      <alignment horizontal="center" vertical="center"/>
    </xf>
    <xf numFmtId="41" fontId="9" fillId="0" borderId="47" xfId="0" applyNumberFormat="1" applyFont="1" applyFill="1" applyBorder="1" applyAlignment="1">
      <alignment horizontal="center" vertical="center"/>
    </xf>
    <xf numFmtId="41" fontId="9" fillId="0" borderId="48" xfId="0" applyNumberFormat="1" applyFont="1" applyFill="1" applyBorder="1" applyAlignment="1">
      <alignment horizontal="center" vertical="center"/>
    </xf>
    <xf numFmtId="43" fontId="9" fillId="0" borderId="48" xfId="0" applyNumberFormat="1" applyFont="1" applyFill="1" applyBorder="1" applyAlignment="1">
      <alignment horizontal="center" vertical="center"/>
    </xf>
    <xf numFmtId="164" fontId="9" fillId="0" borderId="49" xfId="0" applyNumberFormat="1" applyFont="1" applyFill="1" applyBorder="1" applyAlignment="1">
      <alignment horizontal="center" vertical="center"/>
    </xf>
    <xf numFmtId="41" fontId="6" fillId="8" borderId="19" xfId="0" applyNumberFormat="1" applyFont="1" applyFill="1" applyBorder="1" applyAlignment="1">
      <alignment horizontal="center" vertical="center"/>
    </xf>
    <xf numFmtId="41" fontId="6" fillId="8" borderId="20" xfId="0" applyNumberFormat="1" applyFont="1" applyFill="1" applyBorder="1" applyAlignment="1">
      <alignment horizontal="center" vertical="center"/>
    </xf>
    <xf numFmtId="43" fontId="6" fillId="8" borderId="20" xfId="0" applyNumberFormat="1" applyFont="1" applyFill="1" applyBorder="1" applyAlignment="1">
      <alignment horizontal="center" vertical="center"/>
    </xf>
    <xf numFmtId="164" fontId="6" fillId="8" borderId="5" xfId="0" applyNumberFormat="1" applyFont="1" applyFill="1" applyBorder="1" applyAlignment="1">
      <alignment horizontal="center" vertical="center"/>
    </xf>
    <xf numFmtId="41" fontId="3" fillId="8" borderId="19" xfId="0" applyNumberFormat="1" applyFont="1" applyFill="1" applyBorder="1" applyAlignment="1">
      <alignment horizontal="center" vertical="center"/>
    </xf>
    <xf numFmtId="41" fontId="3" fillId="8" borderId="20" xfId="0" applyNumberFormat="1" applyFont="1" applyFill="1" applyBorder="1" applyAlignment="1">
      <alignment horizontal="center" vertical="center"/>
    </xf>
    <xf numFmtId="43" fontId="3" fillId="8" borderId="20" xfId="0" applyNumberFormat="1" applyFont="1" applyFill="1" applyBorder="1" applyAlignment="1">
      <alignment horizontal="center" vertical="center"/>
    </xf>
    <xf numFmtId="164" fontId="3" fillId="8" borderId="5" xfId="0" applyNumberFormat="1" applyFont="1" applyFill="1" applyBorder="1" applyAlignment="1">
      <alignment horizontal="center" vertical="center"/>
    </xf>
    <xf numFmtId="0" fontId="6" fillId="0" borderId="44" xfId="1" applyNumberFormat="1" applyFont="1" applyFill="1" applyBorder="1" applyAlignment="1">
      <alignment horizontal="center"/>
    </xf>
    <xf numFmtId="43" fontId="9" fillId="0" borderId="48" xfId="1" applyNumberFormat="1" applyFont="1" applyFill="1" applyBorder="1" applyAlignment="1">
      <alignment horizontal="center" vertical="center"/>
    </xf>
    <xf numFmtId="43" fontId="9" fillId="0" borderId="48" xfId="1" applyNumberFormat="1" applyFont="1" applyFill="1" applyBorder="1" applyAlignment="1">
      <alignment horizontal="right" vertical="center"/>
    </xf>
    <xf numFmtId="41" fontId="1" fillId="9" borderId="19" xfId="0" applyNumberFormat="1" applyFont="1" applyFill="1" applyBorder="1" applyAlignment="1">
      <alignment horizontal="center" vertical="center"/>
    </xf>
    <xf numFmtId="41" fontId="1" fillId="9" borderId="20" xfId="0" applyNumberFormat="1" applyFont="1" applyFill="1" applyBorder="1" applyAlignment="1">
      <alignment horizontal="center" vertical="center"/>
    </xf>
    <xf numFmtId="43" fontId="1" fillId="9" borderId="20" xfId="1" applyNumberFormat="1" applyFont="1" applyFill="1" applyBorder="1" applyAlignment="1">
      <alignment horizontal="center" vertical="center"/>
    </xf>
    <xf numFmtId="164" fontId="1" fillId="9" borderId="5" xfId="0" applyNumberFormat="1" applyFont="1" applyFill="1" applyBorder="1" applyAlignment="1">
      <alignment horizontal="center" vertical="center"/>
    </xf>
    <xf numFmtId="43" fontId="1" fillId="9" borderId="20" xfId="1" applyNumberFormat="1" applyFont="1" applyFill="1" applyBorder="1" applyAlignment="1">
      <alignment horizontal="right" vertical="center"/>
    </xf>
    <xf numFmtId="41" fontId="1" fillId="0" borderId="47" xfId="0" applyNumberFormat="1" applyFont="1" applyFill="1" applyBorder="1" applyAlignment="1">
      <alignment horizontal="center" vertical="center"/>
    </xf>
    <xf numFmtId="41" fontId="1" fillId="0" borderId="48" xfId="0" applyNumberFormat="1" applyFont="1" applyFill="1" applyBorder="1" applyAlignment="1">
      <alignment horizontal="center" vertical="center"/>
    </xf>
    <xf numFmtId="43" fontId="1" fillId="0" borderId="48" xfId="1" applyNumberFormat="1" applyFont="1" applyFill="1" applyBorder="1" applyAlignment="1">
      <alignment horizontal="center" vertical="center"/>
    </xf>
    <xf numFmtId="164" fontId="1" fillId="0" borderId="49" xfId="0" applyNumberFormat="1" applyFont="1" applyFill="1" applyBorder="1" applyAlignment="1">
      <alignment horizontal="center" vertical="center"/>
    </xf>
    <xf numFmtId="43" fontId="1" fillId="0" borderId="48" xfId="1" applyNumberFormat="1" applyFont="1" applyFill="1" applyBorder="1" applyAlignment="1">
      <alignment horizontal="right" vertical="center"/>
    </xf>
    <xf numFmtId="41" fontId="1" fillId="0" borderId="9" xfId="0" applyNumberFormat="1" applyFont="1" applyFill="1" applyBorder="1" applyAlignment="1">
      <alignment horizontal="center" vertical="center"/>
    </xf>
    <xf numFmtId="41" fontId="1" fillId="0" borderId="4" xfId="0" applyNumberFormat="1" applyFont="1" applyFill="1" applyBorder="1" applyAlignment="1">
      <alignment horizontal="center" vertical="center"/>
    </xf>
    <xf numFmtId="43" fontId="1" fillId="0" borderId="4" xfId="0" applyNumberFormat="1" applyFont="1" applyFill="1" applyBorder="1" applyAlignment="1">
      <alignment horizontal="center" vertical="center"/>
    </xf>
    <xf numFmtId="164" fontId="1" fillId="0" borderId="10" xfId="0" applyNumberFormat="1" applyFont="1" applyFill="1" applyBorder="1" applyAlignment="1">
      <alignment horizontal="center" vertical="center"/>
    </xf>
    <xf numFmtId="43" fontId="1" fillId="0" borderId="4" xfId="0" applyNumberFormat="1" applyFont="1" applyFill="1" applyBorder="1" applyAlignment="1">
      <alignment horizontal="right" vertical="center"/>
    </xf>
    <xf numFmtId="41" fontId="1" fillId="0" borderId="7" xfId="0" applyNumberFormat="1" applyFont="1" applyFill="1" applyBorder="1" applyAlignment="1">
      <alignment horizontal="center" vertical="center"/>
    </xf>
    <xf numFmtId="41" fontId="1" fillId="0" borderId="1" xfId="0" applyNumberFormat="1" applyFont="1" applyFill="1" applyBorder="1" applyAlignment="1">
      <alignment horizontal="center" vertical="center"/>
    </xf>
    <xf numFmtId="43" fontId="1" fillId="0" borderId="1" xfId="1" applyNumberFormat="1" applyFont="1" applyFill="1" applyBorder="1" applyAlignment="1">
      <alignment horizontal="center" vertical="center"/>
    </xf>
    <xf numFmtId="164" fontId="1" fillId="0" borderId="8" xfId="0" applyNumberFormat="1" applyFont="1" applyFill="1" applyBorder="1" applyAlignment="1">
      <alignment horizontal="center" vertical="center"/>
    </xf>
    <xf numFmtId="43" fontId="1" fillId="0" borderId="1" xfId="1" applyNumberFormat="1" applyFont="1" applyFill="1" applyBorder="1" applyAlignment="1">
      <alignment horizontal="right" vertical="center"/>
    </xf>
    <xf numFmtId="41" fontId="1" fillId="0" borderId="17" xfId="0" applyNumberFormat="1" applyFont="1" applyFill="1" applyBorder="1" applyAlignment="1">
      <alignment horizontal="center" vertical="center"/>
    </xf>
    <xf numFmtId="41" fontId="1" fillId="0" borderId="2" xfId="0" applyNumberFormat="1" applyFont="1" applyFill="1" applyBorder="1" applyAlignment="1">
      <alignment horizontal="center" vertical="center"/>
    </xf>
    <xf numFmtId="43" fontId="1" fillId="0" borderId="2" xfId="1" applyNumberFormat="1" applyFont="1" applyFill="1" applyBorder="1" applyAlignment="1">
      <alignment horizontal="center" vertical="center"/>
    </xf>
    <xf numFmtId="164" fontId="1" fillId="0" borderId="46" xfId="0" applyNumberFormat="1" applyFont="1" applyFill="1" applyBorder="1" applyAlignment="1">
      <alignment horizontal="center" vertical="center"/>
    </xf>
    <xf numFmtId="43" fontId="1" fillId="0" borderId="2" xfId="1" applyNumberFormat="1" applyFont="1" applyFill="1" applyBorder="1" applyAlignment="1">
      <alignment horizontal="right" vertical="center"/>
    </xf>
    <xf numFmtId="43" fontId="1" fillId="0" borderId="4" xfId="1" applyNumberFormat="1" applyFont="1" applyFill="1" applyBorder="1" applyAlignment="1">
      <alignment horizontal="center" vertical="center"/>
    </xf>
    <xf numFmtId="43" fontId="1" fillId="0" borderId="4" xfId="1" applyNumberFormat="1" applyFont="1" applyFill="1" applyBorder="1" applyAlignment="1">
      <alignment horizontal="right" vertical="center"/>
    </xf>
    <xf numFmtId="0" fontId="1" fillId="8" borderId="28" xfId="0" applyFont="1" applyFill="1" applyBorder="1"/>
    <xf numFmtId="0" fontId="1" fillId="0" borderId="41" xfId="0" applyFont="1" applyFill="1" applyBorder="1"/>
    <xf numFmtId="0" fontId="1" fillId="0" borderId="29" xfId="0" applyFont="1" applyFill="1" applyBorder="1"/>
    <xf numFmtId="43" fontId="1" fillId="0" borderId="2" xfId="0" applyNumberFormat="1" applyFont="1" applyFill="1" applyBorder="1" applyAlignment="1">
      <alignment horizontal="center" vertical="center"/>
    </xf>
    <xf numFmtId="43" fontId="1" fillId="0" borderId="2" xfId="0" applyNumberFormat="1" applyFont="1" applyFill="1" applyBorder="1" applyAlignment="1">
      <alignment horizontal="right" vertical="center"/>
    </xf>
    <xf numFmtId="0" fontId="1" fillId="0" borderId="42" xfId="0" applyFont="1" applyFill="1" applyBorder="1"/>
    <xf numFmtId="0" fontId="1" fillId="0" borderId="41" xfId="0" applyFont="1" applyFill="1" applyBorder="1" applyAlignment="1">
      <alignment vertical="top" wrapText="1"/>
    </xf>
    <xf numFmtId="43" fontId="1" fillId="9" borderId="20" xfId="0" applyNumberFormat="1" applyFont="1" applyFill="1" applyBorder="1" applyAlignment="1">
      <alignment horizontal="center" vertical="center"/>
    </xf>
    <xf numFmtId="43" fontId="1" fillId="9" borderId="20" xfId="0" applyNumberFormat="1" applyFont="1" applyFill="1" applyBorder="1" applyAlignment="1">
      <alignment horizontal="right" vertical="center"/>
    </xf>
    <xf numFmtId="43" fontId="1" fillId="0" borderId="1" xfId="0" applyNumberFormat="1" applyFont="1" applyFill="1" applyBorder="1" applyAlignment="1">
      <alignment horizontal="center" vertical="center"/>
    </xf>
    <xf numFmtId="43" fontId="1" fillId="0" borderId="1" xfId="0" applyNumberFormat="1" applyFont="1" applyFill="1" applyBorder="1" applyAlignment="1">
      <alignment horizontal="right" vertical="center"/>
    </xf>
    <xf numFmtId="0" fontId="1" fillId="0" borderId="40" xfId="0" applyFont="1" applyFill="1" applyBorder="1"/>
    <xf numFmtId="43" fontId="1" fillId="0" borderId="48" xfId="0" applyNumberFormat="1" applyFont="1" applyFill="1" applyBorder="1" applyAlignment="1">
      <alignment horizontal="center" vertical="center"/>
    </xf>
    <xf numFmtId="43" fontId="1" fillId="0" borderId="48" xfId="0" applyNumberFormat="1" applyFont="1" applyFill="1" applyBorder="1" applyAlignment="1">
      <alignment horizontal="right" vertical="center"/>
    </xf>
    <xf numFmtId="41" fontId="1" fillId="0" borderId="11" xfId="0" applyNumberFormat="1" applyFont="1" applyFill="1" applyBorder="1" applyAlignment="1">
      <alignment horizontal="center" vertical="center"/>
    </xf>
    <xf numFmtId="41" fontId="1" fillId="0" borderId="16" xfId="0" applyNumberFormat="1" applyFont="1" applyFill="1" applyBorder="1" applyAlignment="1">
      <alignment horizontal="center" vertical="center"/>
    </xf>
    <xf numFmtId="43" fontId="1" fillId="0" borderId="16" xfId="0" applyNumberFormat="1" applyFont="1" applyFill="1" applyBorder="1" applyAlignment="1">
      <alignment horizontal="center" vertical="center"/>
    </xf>
    <xf numFmtId="164" fontId="1" fillId="0" borderId="12" xfId="0" applyNumberFormat="1" applyFont="1" applyFill="1" applyBorder="1" applyAlignment="1">
      <alignment horizontal="center" vertical="center"/>
    </xf>
    <xf numFmtId="43" fontId="1" fillId="0" borderId="16" xfId="1" applyNumberFormat="1" applyFont="1" applyFill="1" applyBorder="1" applyAlignment="1">
      <alignment horizontal="right" vertical="center"/>
    </xf>
    <xf numFmtId="0" fontId="1" fillId="0" borderId="30" xfId="0" applyFont="1" applyFill="1" applyBorder="1"/>
    <xf numFmtId="0" fontId="1" fillId="0" borderId="0" xfId="0" applyFont="1" applyFill="1"/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6" fillId="0" borderId="19" xfId="0" applyNumberFormat="1" applyFont="1" applyFill="1" applyBorder="1" applyAlignment="1">
      <alignment horizontal="center" vertical="center"/>
    </xf>
    <xf numFmtId="0" fontId="6" fillId="0" borderId="20" xfId="0" applyNumberFormat="1" applyFont="1" applyFill="1" applyBorder="1" applyAlignment="1">
      <alignment horizontal="center" vertical="center"/>
    </xf>
    <xf numFmtId="0" fontId="6" fillId="0" borderId="5" xfId="0" applyNumberFormat="1" applyFont="1" applyFill="1" applyBorder="1" applyAlignment="1">
      <alignment horizontal="center" vertical="center"/>
    </xf>
    <xf numFmtId="0" fontId="5" fillId="0" borderId="19" xfId="0" applyNumberFormat="1" applyFont="1" applyFill="1" applyBorder="1" applyAlignment="1">
      <alignment horizontal="center" vertical="center"/>
    </xf>
    <xf numFmtId="0" fontId="5" fillId="0" borderId="25" xfId="0" applyNumberFormat="1" applyFon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CA89" sqref="CA89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208" t="s">
        <v>0</v>
      </c>
      <c r="B3" s="208" t="s">
        <v>1</v>
      </c>
      <c r="C3" s="208" t="s">
        <v>213</v>
      </c>
      <c r="D3" s="208"/>
      <c r="E3" s="208"/>
      <c r="F3" s="208"/>
      <c r="G3" s="208"/>
      <c r="H3" s="208"/>
      <c r="I3" s="206">
        <v>2</v>
      </c>
      <c r="J3" s="208" t="s">
        <v>250</v>
      </c>
      <c r="K3" s="208"/>
      <c r="L3" s="208"/>
      <c r="M3" s="208"/>
      <c r="N3" s="208"/>
      <c r="O3" s="208"/>
      <c r="P3" s="208"/>
      <c r="Q3" s="208"/>
      <c r="R3" s="208"/>
      <c r="S3" s="208"/>
      <c r="T3" s="208"/>
      <c r="U3" s="208"/>
      <c r="V3" s="208"/>
      <c r="W3" s="208"/>
      <c r="X3" s="208"/>
      <c r="Y3" s="208"/>
      <c r="Z3" s="208"/>
      <c r="AA3" s="208"/>
      <c r="AB3" s="208"/>
      <c r="AC3" s="208"/>
      <c r="AD3" s="208"/>
      <c r="AE3" s="208"/>
      <c r="AF3" s="208"/>
      <c r="AG3" s="208"/>
      <c r="AH3" s="208"/>
      <c r="AI3" s="208"/>
      <c r="AJ3" s="208"/>
      <c r="AK3" s="208"/>
      <c r="AL3" s="208"/>
      <c r="AM3" s="208"/>
      <c r="AN3" s="208"/>
      <c r="AO3" s="208"/>
      <c r="AP3" s="208"/>
      <c r="AQ3" s="208"/>
      <c r="AR3" s="208"/>
      <c r="AS3" s="208"/>
      <c r="AT3" s="208"/>
      <c r="AU3" s="208"/>
      <c r="AV3" s="208"/>
      <c r="AW3" s="208"/>
      <c r="AX3" s="208"/>
      <c r="AY3" s="208"/>
      <c r="AZ3" s="208"/>
      <c r="BA3" s="208"/>
      <c r="BB3" s="208"/>
      <c r="BC3" s="208"/>
      <c r="BD3" s="208"/>
      <c r="BE3" s="208"/>
      <c r="BF3" s="208"/>
      <c r="BG3" s="208"/>
      <c r="BH3" s="208"/>
      <c r="BI3" s="208"/>
      <c r="BJ3" s="208"/>
      <c r="BK3" s="208"/>
      <c r="BL3" s="208"/>
      <c r="BM3" s="208"/>
      <c r="BN3" s="208"/>
      <c r="BO3" s="208"/>
      <c r="BP3" s="208"/>
      <c r="BQ3" s="208"/>
      <c r="BR3" s="208"/>
      <c r="BS3" s="208"/>
      <c r="BT3" s="208"/>
      <c r="BU3" s="208"/>
      <c r="BV3" s="208"/>
      <c r="BW3" s="206">
        <v>4</v>
      </c>
      <c r="BX3" s="206">
        <v>5</v>
      </c>
      <c r="BY3" s="206"/>
      <c r="BZ3" s="206">
        <v>6</v>
      </c>
      <c r="CA3" s="206">
        <v>7</v>
      </c>
      <c r="CB3" s="206">
        <v>8</v>
      </c>
      <c r="CC3" s="206">
        <v>9</v>
      </c>
      <c r="CD3" s="209" t="s">
        <v>2</v>
      </c>
      <c r="CH3" s="5" t="s">
        <v>12</v>
      </c>
      <c r="CN3" s="5" t="s">
        <v>13</v>
      </c>
    </row>
    <row r="4" spans="1:92" s="5" customFormat="1" x14ac:dyDescent="0.25">
      <c r="A4" s="208"/>
      <c r="B4" s="208"/>
      <c r="C4" s="208"/>
      <c r="D4" s="208"/>
      <c r="E4" s="208"/>
      <c r="F4" s="208"/>
      <c r="G4" s="208"/>
      <c r="H4" s="208"/>
      <c r="I4" s="206"/>
      <c r="J4" s="208" t="s">
        <v>3</v>
      </c>
      <c r="K4" s="208"/>
      <c r="L4" s="208"/>
      <c r="M4" s="208"/>
      <c r="N4" s="208"/>
      <c r="O4" s="208"/>
      <c r="P4" s="208"/>
      <c r="Q4" s="208"/>
      <c r="R4" s="208"/>
      <c r="S4" s="208"/>
      <c r="T4" s="208"/>
      <c r="U4" s="208"/>
      <c r="V4" s="208"/>
      <c r="W4" s="208"/>
      <c r="X4" s="208"/>
      <c r="Y4" s="208"/>
      <c r="Z4" s="208"/>
      <c r="AA4" s="208"/>
      <c r="AB4" s="208"/>
      <c r="AC4" s="208"/>
      <c r="AD4" s="208"/>
      <c r="AE4" s="208"/>
      <c r="AF4" s="208"/>
      <c r="AG4" s="208"/>
      <c r="AH4" s="208"/>
      <c r="AI4" s="208"/>
      <c r="AJ4" s="208"/>
      <c r="AK4" s="208"/>
      <c r="AL4" s="208"/>
      <c r="AM4" s="208"/>
      <c r="AN4" s="208" t="s">
        <v>4</v>
      </c>
      <c r="AO4" s="208"/>
      <c r="AP4" s="208" t="s">
        <v>5</v>
      </c>
      <c r="AQ4" s="208"/>
      <c r="AR4" s="208"/>
      <c r="AS4" s="208"/>
      <c r="AT4" s="208"/>
      <c r="AU4" s="208"/>
      <c r="AV4" s="206">
        <v>3.4</v>
      </c>
      <c r="AW4" s="206"/>
      <c r="AX4" s="206"/>
      <c r="AY4" s="206">
        <v>3.5</v>
      </c>
      <c r="AZ4" s="206"/>
      <c r="BA4" s="206">
        <v>3.6</v>
      </c>
      <c r="BB4" s="206"/>
      <c r="BC4" s="206">
        <v>3.7</v>
      </c>
      <c r="BD4" s="206"/>
      <c r="BE4" s="206"/>
      <c r="BF4" s="206"/>
      <c r="BG4" s="206"/>
      <c r="BH4" s="206"/>
      <c r="BI4" s="206"/>
      <c r="BJ4" s="206">
        <v>3.8</v>
      </c>
      <c r="BK4" s="206"/>
      <c r="BL4" s="206"/>
      <c r="BM4" s="206"/>
      <c r="BN4" s="206"/>
      <c r="BO4" s="206"/>
      <c r="BP4" s="206"/>
      <c r="BQ4" s="206">
        <v>3.9</v>
      </c>
      <c r="BR4" s="206"/>
      <c r="BS4" s="206" t="s">
        <v>246</v>
      </c>
      <c r="BT4" s="206" t="s">
        <v>247</v>
      </c>
      <c r="BU4" s="206">
        <v>3.12</v>
      </c>
      <c r="BV4" s="206"/>
      <c r="BW4" s="206"/>
      <c r="BX4" s="206"/>
      <c r="BY4" s="206"/>
      <c r="BZ4" s="206"/>
      <c r="CA4" s="206"/>
      <c r="CB4" s="206"/>
      <c r="CC4" s="206"/>
      <c r="CD4" s="209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208"/>
      <c r="B5" s="208"/>
      <c r="C5" s="208"/>
      <c r="D5" s="208"/>
      <c r="E5" s="208"/>
      <c r="F5" s="208"/>
      <c r="G5" s="208"/>
      <c r="H5" s="208"/>
      <c r="I5" s="206"/>
      <c r="J5" s="208" t="s">
        <v>6</v>
      </c>
      <c r="K5" s="208"/>
      <c r="L5" s="208"/>
      <c r="M5" s="208"/>
      <c r="N5" s="208" t="s">
        <v>7</v>
      </c>
      <c r="O5" s="208"/>
      <c r="P5" s="208"/>
      <c r="Q5" s="208"/>
      <c r="R5" s="208"/>
      <c r="S5" s="208" t="s">
        <v>8</v>
      </c>
      <c r="T5" s="208"/>
      <c r="U5" s="208"/>
      <c r="V5" s="208"/>
      <c r="W5" s="208"/>
      <c r="X5" s="208"/>
      <c r="Y5" s="208"/>
      <c r="Z5" s="208" t="s">
        <v>9</v>
      </c>
      <c r="AA5" s="208"/>
      <c r="AB5" s="208" t="s">
        <v>10</v>
      </c>
      <c r="AC5" s="208"/>
      <c r="AD5" s="208"/>
      <c r="AE5" s="208"/>
      <c r="AF5" s="208"/>
      <c r="AG5" s="208" t="s">
        <v>11</v>
      </c>
      <c r="AH5" s="208"/>
      <c r="AI5" s="208"/>
      <c r="AJ5" s="208"/>
      <c r="AK5" s="208"/>
      <c r="AL5" s="208"/>
      <c r="AM5" s="208"/>
      <c r="AN5" s="208"/>
      <c r="AO5" s="208"/>
      <c r="AP5" s="208" t="s">
        <v>39</v>
      </c>
      <c r="AQ5" s="208"/>
      <c r="AR5" s="208" t="s">
        <v>40</v>
      </c>
      <c r="AS5" s="208"/>
      <c r="AT5" s="206" t="s">
        <v>231</v>
      </c>
      <c r="AU5" s="206"/>
      <c r="AV5" s="206"/>
      <c r="AW5" s="206"/>
      <c r="AX5" s="206"/>
      <c r="AY5" s="206"/>
      <c r="AZ5" s="206"/>
      <c r="BA5" s="206"/>
      <c r="BB5" s="206"/>
      <c r="BC5" s="206"/>
      <c r="BD5" s="206"/>
      <c r="BE5" s="206"/>
      <c r="BF5" s="206"/>
      <c r="BG5" s="206"/>
      <c r="BH5" s="206"/>
      <c r="BI5" s="206"/>
      <c r="BJ5" s="206"/>
      <c r="BK5" s="206"/>
      <c r="BL5" s="206"/>
      <c r="BM5" s="206"/>
      <c r="BN5" s="206"/>
      <c r="BO5" s="206"/>
      <c r="BP5" s="206"/>
      <c r="BQ5" s="206"/>
      <c r="BR5" s="206"/>
      <c r="BS5" s="206"/>
      <c r="BT5" s="206"/>
      <c r="BU5" s="206"/>
      <c r="BV5" s="206"/>
      <c r="BW5" s="206"/>
      <c r="BX5" s="206"/>
      <c r="BY5" s="206"/>
      <c r="BZ5" s="206"/>
      <c r="CA5" s="206"/>
      <c r="CB5" s="206"/>
      <c r="CC5" s="206"/>
      <c r="CD5" s="209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208"/>
      <c r="B6" s="208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207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207"/>
      <c r="BT6" s="207"/>
      <c r="BU6" s="4" t="s">
        <v>248</v>
      </c>
      <c r="BV6" s="4" t="s">
        <v>249</v>
      </c>
      <c r="BW6" s="207"/>
      <c r="BX6" s="3">
        <v>5.0999999999999996</v>
      </c>
      <c r="BY6" s="3">
        <v>5.2</v>
      </c>
      <c r="BZ6" s="206"/>
      <c r="CA6" s="206"/>
      <c r="CB6" s="206"/>
      <c r="CC6" s="206"/>
      <c r="CD6" s="209"/>
    </row>
    <row r="7" spans="1:92" x14ac:dyDescent="0.35">
      <c r="A7" s="13" t="s">
        <v>58</v>
      </c>
      <c r="B7" s="13" t="s">
        <v>59</v>
      </c>
      <c r="C7" s="14">
        <v>1</v>
      </c>
      <c r="D7" s="14">
        <v>1</v>
      </c>
      <c r="E7" s="14">
        <v>2</v>
      </c>
      <c r="F7" s="14">
        <v>2</v>
      </c>
      <c r="G7" s="14">
        <v>2</v>
      </c>
      <c r="H7" s="14">
        <v>2</v>
      </c>
      <c r="I7" s="14">
        <v>10</v>
      </c>
      <c r="J7" s="15">
        <v>1.5</v>
      </c>
      <c r="K7" s="15">
        <v>1.5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1.5</v>
      </c>
      <c r="R7" s="15">
        <v>1.5</v>
      </c>
      <c r="S7" s="15">
        <v>1.5</v>
      </c>
      <c r="T7" s="15">
        <v>1</v>
      </c>
      <c r="U7" s="15">
        <v>0.5</v>
      </c>
      <c r="V7" s="15">
        <v>1.5</v>
      </c>
      <c r="W7" s="15">
        <v>0.5</v>
      </c>
      <c r="X7" s="15">
        <v>0</v>
      </c>
      <c r="Y7" s="15">
        <v>0</v>
      </c>
      <c r="Z7" s="15">
        <v>1</v>
      </c>
      <c r="AA7" s="15">
        <v>1</v>
      </c>
      <c r="AB7" s="15">
        <v>1</v>
      </c>
      <c r="AC7" s="15">
        <v>0.75</v>
      </c>
      <c r="AD7" s="15">
        <v>0.5</v>
      </c>
      <c r="AE7" s="15">
        <v>0.75</v>
      </c>
      <c r="AF7" s="15">
        <v>0.5</v>
      </c>
      <c r="AG7" s="15">
        <v>0.75</v>
      </c>
      <c r="AH7" s="15">
        <v>0.75</v>
      </c>
      <c r="AI7" s="15">
        <v>0.5</v>
      </c>
      <c r="AJ7" s="15">
        <v>0.75</v>
      </c>
      <c r="AK7" s="15">
        <v>0.5</v>
      </c>
      <c r="AL7" s="15">
        <v>0.75</v>
      </c>
      <c r="AM7" s="15">
        <v>0.5</v>
      </c>
      <c r="AN7" s="15">
        <v>0.5</v>
      </c>
      <c r="AO7" s="15">
        <v>0.5</v>
      </c>
      <c r="AP7" s="15">
        <v>2</v>
      </c>
      <c r="AQ7" s="15">
        <v>2</v>
      </c>
      <c r="AR7" s="15">
        <v>0</v>
      </c>
      <c r="AS7" s="15">
        <v>0</v>
      </c>
      <c r="AT7" s="15">
        <v>1.25</v>
      </c>
      <c r="AU7" s="15">
        <v>1.25</v>
      </c>
      <c r="AV7" s="15">
        <v>0.5</v>
      </c>
      <c r="AW7" s="15">
        <v>0.5</v>
      </c>
      <c r="AX7" s="15">
        <v>0.5</v>
      </c>
      <c r="AY7" s="15">
        <v>1.25</v>
      </c>
      <c r="AZ7" s="15">
        <v>1.25</v>
      </c>
      <c r="BA7" s="15">
        <v>0</v>
      </c>
      <c r="BB7" s="15">
        <v>0</v>
      </c>
      <c r="BC7" s="15">
        <v>0</v>
      </c>
      <c r="BD7" s="15">
        <v>0</v>
      </c>
      <c r="BE7" s="15">
        <v>0</v>
      </c>
      <c r="BF7" s="15">
        <v>2</v>
      </c>
      <c r="BG7" s="15">
        <v>2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1.5</v>
      </c>
      <c r="BR7" s="15">
        <v>1.5</v>
      </c>
      <c r="BS7" s="15">
        <v>1.5</v>
      </c>
      <c r="BT7" s="15">
        <v>4</v>
      </c>
      <c r="BU7" s="15">
        <v>0</v>
      </c>
      <c r="BV7" s="15">
        <v>0</v>
      </c>
      <c r="BW7" s="14">
        <v>10</v>
      </c>
      <c r="BX7" s="14">
        <v>2.5</v>
      </c>
      <c r="BY7" s="14">
        <v>2.5</v>
      </c>
      <c r="BZ7" s="14">
        <v>5</v>
      </c>
      <c r="CA7" s="14">
        <v>5</v>
      </c>
      <c r="CB7" s="14">
        <v>5</v>
      </c>
      <c r="CC7" s="14">
        <v>5</v>
      </c>
      <c r="CD7" s="15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76">
        <v>10</v>
      </c>
      <c r="AU8" s="76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3" t="s">
        <v>67</v>
      </c>
      <c r="B12" s="13" t="s">
        <v>68</v>
      </c>
      <c r="C12" s="14">
        <v>1</v>
      </c>
      <c r="D12" s="14">
        <v>1</v>
      </c>
      <c r="E12" s="14">
        <v>2</v>
      </c>
      <c r="F12" s="14">
        <v>2</v>
      </c>
      <c r="G12" s="14">
        <v>2</v>
      </c>
      <c r="H12" s="14">
        <v>2</v>
      </c>
      <c r="I12" s="14">
        <v>10</v>
      </c>
      <c r="J12" s="15">
        <v>1.5</v>
      </c>
      <c r="K12" s="15">
        <v>1.5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1.5</v>
      </c>
      <c r="R12" s="15">
        <v>1.5</v>
      </c>
      <c r="S12" s="15">
        <v>0</v>
      </c>
      <c r="T12" s="15">
        <v>0</v>
      </c>
      <c r="U12" s="15">
        <v>0</v>
      </c>
      <c r="V12" s="15">
        <v>2.5</v>
      </c>
      <c r="W12" s="15">
        <v>2.5</v>
      </c>
      <c r="X12" s="15">
        <v>0</v>
      </c>
      <c r="Y12" s="15">
        <v>0</v>
      </c>
      <c r="Z12" s="15">
        <v>1</v>
      </c>
      <c r="AA12" s="15">
        <v>1</v>
      </c>
      <c r="AB12" s="15">
        <v>1</v>
      </c>
      <c r="AC12" s="15">
        <v>0.75</v>
      </c>
      <c r="AD12" s="15">
        <v>0.5</v>
      </c>
      <c r="AE12" s="15">
        <v>0.75</v>
      </c>
      <c r="AF12" s="15">
        <v>0.5</v>
      </c>
      <c r="AG12" s="15">
        <v>0</v>
      </c>
      <c r="AH12" s="15">
        <v>0</v>
      </c>
      <c r="AI12" s="15">
        <v>0</v>
      </c>
      <c r="AJ12" s="15">
        <v>1.25</v>
      </c>
      <c r="AK12" s="15">
        <v>1</v>
      </c>
      <c r="AL12" s="15">
        <v>1.25</v>
      </c>
      <c r="AM12" s="15">
        <v>1</v>
      </c>
      <c r="AN12" s="15">
        <v>0.5</v>
      </c>
      <c r="AO12" s="15">
        <v>0.5</v>
      </c>
      <c r="AP12" s="15">
        <v>1</v>
      </c>
      <c r="AQ12" s="15">
        <v>1</v>
      </c>
      <c r="AR12" s="15">
        <v>1</v>
      </c>
      <c r="AS12" s="15">
        <v>1</v>
      </c>
      <c r="AT12" s="15">
        <v>1.25</v>
      </c>
      <c r="AU12" s="15">
        <v>1.25</v>
      </c>
      <c r="AV12" s="15">
        <v>0.5</v>
      </c>
      <c r="AW12" s="15">
        <v>0.5</v>
      </c>
      <c r="AX12" s="15">
        <v>0.5</v>
      </c>
      <c r="AY12" s="15">
        <v>1.25</v>
      </c>
      <c r="AZ12" s="15">
        <v>1.25</v>
      </c>
      <c r="BA12" s="15">
        <v>0</v>
      </c>
      <c r="BB12" s="15">
        <v>0</v>
      </c>
      <c r="BC12" s="15">
        <v>0.75</v>
      </c>
      <c r="BD12" s="15">
        <v>0.75</v>
      </c>
      <c r="BE12" s="15">
        <v>0.5</v>
      </c>
      <c r="BF12" s="15">
        <v>0.5</v>
      </c>
      <c r="BG12" s="15">
        <v>0.5</v>
      </c>
      <c r="BH12" s="15">
        <v>0.5</v>
      </c>
      <c r="BI12" s="15">
        <v>0.5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1.5</v>
      </c>
      <c r="BR12" s="15">
        <v>1.5</v>
      </c>
      <c r="BS12" s="15">
        <v>1.5</v>
      </c>
      <c r="BT12" s="15">
        <v>4</v>
      </c>
      <c r="BU12" s="15">
        <v>0</v>
      </c>
      <c r="BV12" s="15">
        <v>0</v>
      </c>
      <c r="BW12" s="14">
        <v>10</v>
      </c>
      <c r="BX12" s="14">
        <v>0</v>
      </c>
      <c r="BY12" s="14">
        <v>5</v>
      </c>
      <c r="BZ12" s="14">
        <v>5</v>
      </c>
      <c r="CA12" s="14">
        <v>5</v>
      </c>
      <c r="CB12" s="14">
        <v>5</v>
      </c>
      <c r="CC12" s="14">
        <v>5</v>
      </c>
      <c r="CD12" s="15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3" t="s">
        <v>79</v>
      </c>
      <c r="B18" s="13" t="s">
        <v>80</v>
      </c>
      <c r="C18" s="14">
        <v>1</v>
      </c>
      <c r="D18" s="14">
        <v>1</v>
      </c>
      <c r="E18" s="14">
        <v>2</v>
      </c>
      <c r="F18" s="14">
        <v>2</v>
      </c>
      <c r="G18" s="14">
        <v>2</v>
      </c>
      <c r="H18" s="14">
        <v>2</v>
      </c>
      <c r="I18" s="14">
        <v>10</v>
      </c>
      <c r="J18" s="16">
        <v>1.5</v>
      </c>
      <c r="K18" s="16">
        <v>1.5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1.5</v>
      </c>
      <c r="R18" s="16">
        <v>1.5</v>
      </c>
      <c r="S18" s="16">
        <v>0</v>
      </c>
      <c r="T18" s="16">
        <v>0</v>
      </c>
      <c r="U18" s="16">
        <v>0</v>
      </c>
      <c r="V18" s="16">
        <v>2.5</v>
      </c>
      <c r="W18" s="16">
        <v>2.5</v>
      </c>
      <c r="X18" s="16">
        <v>0</v>
      </c>
      <c r="Y18" s="16">
        <v>0</v>
      </c>
      <c r="Z18" s="16">
        <v>1</v>
      </c>
      <c r="AA18" s="16">
        <v>1</v>
      </c>
      <c r="AB18" s="16">
        <v>1</v>
      </c>
      <c r="AC18" s="16">
        <v>0.75</v>
      </c>
      <c r="AD18" s="16">
        <v>0.5</v>
      </c>
      <c r="AE18" s="16">
        <v>0.75</v>
      </c>
      <c r="AF18" s="16">
        <v>0.5</v>
      </c>
      <c r="AG18" s="16">
        <v>1.5</v>
      </c>
      <c r="AH18" s="16">
        <v>1</v>
      </c>
      <c r="AI18" s="16">
        <v>0.5</v>
      </c>
      <c r="AJ18" s="16">
        <v>0.75</v>
      </c>
      <c r="AK18" s="16">
        <v>0.75</v>
      </c>
      <c r="AL18" s="16">
        <v>0</v>
      </c>
      <c r="AM18" s="16">
        <v>0</v>
      </c>
      <c r="AN18" s="16">
        <v>0.5</v>
      </c>
      <c r="AO18" s="16">
        <v>0.5</v>
      </c>
      <c r="AP18" s="16">
        <v>1.5</v>
      </c>
      <c r="AQ18" s="16">
        <v>1.5</v>
      </c>
      <c r="AR18" s="16">
        <v>0</v>
      </c>
      <c r="AS18" s="16">
        <v>0</v>
      </c>
      <c r="AT18" s="16">
        <v>2</v>
      </c>
      <c r="AU18" s="16">
        <v>1.5</v>
      </c>
      <c r="AV18" s="16">
        <v>0.5</v>
      </c>
      <c r="AW18" s="16">
        <v>0.5</v>
      </c>
      <c r="AX18" s="16">
        <v>0.5</v>
      </c>
      <c r="AY18" s="16">
        <v>1.25</v>
      </c>
      <c r="AZ18" s="16">
        <v>1.25</v>
      </c>
      <c r="BA18" s="16">
        <v>0</v>
      </c>
      <c r="BB18" s="16">
        <v>0</v>
      </c>
      <c r="BC18" s="16">
        <v>0</v>
      </c>
      <c r="BD18" s="16">
        <v>0</v>
      </c>
      <c r="BE18" s="16">
        <v>0</v>
      </c>
      <c r="BF18" s="16">
        <v>2</v>
      </c>
      <c r="BG18" s="16">
        <v>2</v>
      </c>
      <c r="BH18" s="16">
        <v>0</v>
      </c>
      <c r="BI18" s="16">
        <v>0</v>
      </c>
      <c r="BJ18" s="16">
        <v>0</v>
      </c>
      <c r="BK18" s="16">
        <v>0</v>
      </c>
      <c r="BL18" s="16">
        <v>0</v>
      </c>
      <c r="BM18" s="16">
        <v>0</v>
      </c>
      <c r="BN18" s="16">
        <v>0</v>
      </c>
      <c r="BO18" s="16">
        <v>0</v>
      </c>
      <c r="BP18" s="16">
        <v>0</v>
      </c>
      <c r="BQ18" s="16">
        <v>1.5</v>
      </c>
      <c r="BR18" s="16">
        <v>1.5</v>
      </c>
      <c r="BS18" s="16">
        <v>1.5</v>
      </c>
      <c r="BT18" s="16">
        <v>4</v>
      </c>
      <c r="BU18" s="16">
        <v>0</v>
      </c>
      <c r="BV18" s="16">
        <v>0</v>
      </c>
      <c r="BW18" s="14">
        <v>10</v>
      </c>
      <c r="BX18" s="14">
        <v>2.5</v>
      </c>
      <c r="BY18" s="14">
        <v>2.5</v>
      </c>
      <c r="BZ18" s="14">
        <v>5</v>
      </c>
      <c r="CA18" s="14">
        <v>5</v>
      </c>
      <c r="CB18" s="14">
        <v>5</v>
      </c>
      <c r="CC18" s="14">
        <v>5</v>
      </c>
      <c r="CD18" s="15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3" t="s">
        <v>93</v>
      </c>
      <c r="B25" s="13" t="s">
        <v>94</v>
      </c>
      <c r="C25" s="14">
        <v>1</v>
      </c>
      <c r="D25" s="14">
        <v>1</v>
      </c>
      <c r="E25" s="14">
        <v>2</v>
      </c>
      <c r="F25" s="14">
        <v>2</v>
      </c>
      <c r="G25" s="14">
        <v>2</v>
      </c>
      <c r="H25" s="14">
        <v>2</v>
      </c>
      <c r="I25" s="14">
        <v>10</v>
      </c>
      <c r="J25" s="16">
        <v>2</v>
      </c>
      <c r="K25" s="16">
        <v>1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2</v>
      </c>
      <c r="R25" s="16">
        <v>2</v>
      </c>
      <c r="S25" s="16">
        <v>1.5</v>
      </c>
      <c r="T25" s="16">
        <v>1</v>
      </c>
      <c r="U25" s="16">
        <v>0.5</v>
      </c>
      <c r="V25" s="16">
        <v>1.5</v>
      </c>
      <c r="W25" s="16">
        <v>0.5</v>
      </c>
      <c r="X25" s="16">
        <v>0</v>
      </c>
      <c r="Y25" s="16">
        <v>0</v>
      </c>
      <c r="Z25" s="16">
        <v>1</v>
      </c>
      <c r="AA25" s="16">
        <v>1</v>
      </c>
      <c r="AB25" s="16">
        <v>0.75</v>
      </c>
      <c r="AC25" s="16">
        <v>0.75</v>
      </c>
      <c r="AD25" s="16">
        <v>0.5</v>
      </c>
      <c r="AE25" s="16">
        <v>0.5</v>
      </c>
      <c r="AF25" s="16">
        <v>0.5</v>
      </c>
      <c r="AG25" s="16">
        <v>0.75</v>
      </c>
      <c r="AH25" s="16">
        <v>0.75</v>
      </c>
      <c r="AI25" s="16">
        <v>0.5</v>
      </c>
      <c r="AJ25" s="16">
        <v>0.5</v>
      </c>
      <c r="AK25" s="16">
        <v>0.5</v>
      </c>
      <c r="AL25" s="16">
        <v>0.5</v>
      </c>
      <c r="AM25" s="16">
        <v>0.5</v>
      </c>
      <c r="AN25" s="16">
        <v>0.5</v>
      </c>
      <c r="AO25" s="16">
        <v>0.5</v>
      </c>
      <c r="AP25" s="16">
        <v>1</v>
      </c>
      <c r="AQ25" s="16">
        <v>1</v>
      </c>
      <c r="AR25" s="16">
        <v>1</v>
      </c>
      <c r="AS25" s="16">
        <v>1</v>
      </c>
      <c r="AT25" s="16">
        <v>1.25</v>
      </c>
      <c r="AU25" s="16">
        <v>1.25</v>
      </c>
      <c r="AV25" s="16">
        <v>0.5</v>
      </c>
      <c r="AW25" s="16">
        <v>0.5</v>
      </c>
      <c r="AX25" s="16">
        <v>0.5</v>
      </c>
      <c r="AY25" s="16">
        <v>1.25</v>
      </c>
      <c r="AZ25" s="16">
        <v>1.25</v>
      </c>
      <c r="BA25" s="16">
        <v>0</v>
      </c>
      <c r="BB25" s="16">
        <v>0</v>
      </c>
      <c r="BC25" s="16">
        <v>0.75</v>
      </c>
      <c r="BD25" s="16">
        <v>0.75</v>
      </c>
      <c r="BE25" s="16">
        <v>0.5</v>
      </c>
      <c r="BF25" s="16">
        <v>0.5</v>
      </c>
      <c r="BG25" s="16">
        <v>0.5</v>
      </c>
      <c r="BH25" s="16">
        <v>0.5</v>
      </c>
      <c r="BI25" s="16">
        <v>0.5</v>
      </c>
      <c r="BJ25" s="16">
        <v>0</v>
      </c>
      <c r="BK25" s="16">
        <v>0</v>
      </c>
      <c r="BL25" s="16">
        <v>0</v>
      </c>
      <c r="BM25" s="16">
        <v>0</v>
      </c>
      <c r="BN25" s="16">
        <v>0</v>
      </c>
      <c r="BO25" s="16">
        <v>0</v>
      </c>
      <c r="BP25" s="16">
        <v>0</v>
      </c>
      <c r="BQ25" s="16">
        <v>1.5</v>
      </c>
      <c r="BR25" s="16">
        <v>1.5</v>
      </c>
      <c r="BS25" s="16">
        <v>1.5</v>
      </c>
      <c r="BT25" s="16">
        <v>4</v>
      </c>
      <c r="BU25" s="16">
        <v>0</v>
      </c>
      <c r="BV25" s="16">
        <v>0</v>
      </c>
      <c r="BW25" s="14">
        <v>10</v>
      </c>
      <c r="BX25" s="14">
        <v>0</v>
      </c>
      <c r="BY25" s="14">
        <v>5</v>
      </c>
      <c r="BZ25" s="14">
        <v>5</v>
      </c>
      <c r="CA25" s="14">
        <v>5</v>
      </c>
      <c r="CB25" s="14">
        <v>5</v>
      </c>
      <c r="CC25" s="14">
        <v>5</v>
      </c>
      <c r="CD25" s="15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3" t="s">
        <v>107</v>
      </c>
      <c r="B32" s="13" t="s">
        <v>108</v>
      </c>
      <c r="C32" s="14">
        <v>1</v>
      </c>
      <c r="D32" s="14">
        <v>1</v>
      </c>
      <c r="E32" s="14">
        <v>2</v>
      </c>
      <c r="F32" s="14">
        <v>2</v>
      </c>
      <c r="G32" s="14">
        <v>2</v>
      </c>
      <c r="H32" s="14">
        <v>2</v>
      </c>
      <c r="I32" s="14">
        <v>10</v>
      </c>
      <c r="J32" s="16">
        <v>2</v>
      </c>
      <c r="K32" s="16">
        <v>1</v>
      </c>
      <c r="L32" s="16">
        <v>0</v>
      </c>
      <c r="M32" s="16">
        <v>0</v>
      </c>
      <c r="N32" s="16">
        <v>1</v>
      </c>
      <c r="O32" s="16">
        <v>1</v>
      </c>
      <c r="P32" s="16">
        <v>0.5</v>
      </c>
      <c r="Q32" s="16">
        <v>1</v>
      </c>
      <c r="R32" s="16">
        <v>0.5</v>
      </c>
      <c r="S32" s="16">
        <v>1</v>
      </c>
      <c r="T32" s="16">
        <v>1</v>
      </c>
      <c r="U32" s="16">
        <v>0.5</v>
      </c>
      <c r="V32" s="16">
        <v>0.75</v>
      </c>
      <c r="W32" s="16">
        <v>0.5</v>
      </c>
      <c r="X32" s="16">
        <v>0.75</v>
      </c>
      <c r="Y32" s="16">
        <v>0.5</v>
      </c>
      <c r="Z32" s="16">
        <v>1</v>
      </c>
      <c r="AA32" s="16">
        <v>1</v>
      </c>
      <c r="AB32" s="16">
        <v>0.75</v>
      </c>
      <c r="AC32" s="16">
        <v>0.75</v>
      </c>
      <c r="AD32" s="16">
        <v>0.5</v>
      </c>
      <c r="AE32" s="16">
        <v>0.5</v>
      </c>
      <c r="AF32" s="16">
        <v>0.5</v>
      </c>
      <c r="AG32" s="16">
        <v>0.75</v>
      </c>
      <c r="AH32" s="16">
        <v>0.75</v>
      </c>
      <c r="AI32" s="16">
        <v>0.5</v>
      </c>
      <c r="AJ32" s="16">
        <v>0.5</v>
      </c>
      <c r="AK32" s="16">
        <v>0.5</v>
      </c>
      <c r="AL32" s="16">
        <v>0.5</v>
      </c>
      <c r="AM32" s="16">
        <v>0.5</v>
      </c>
      <c r="AN32" s="16">
        <v>0.5</v>
      </c>
      <c r="AO32" s="16">
        <v>0.5</v>
      </c>
      <c r="AP32" s="16">
        <v>1</v>
      </c>
      <c r="AQ32" s="16">
        <v>1</v>
      </c>
      <c r="AR32" s="16">
        <v>1</v>
      </c>
      <c r="AS32" s="16">
        <v>1</v>
      </c>
      <c r="AT32" s="16">
        <v>1.25</v>
      </c>
      <c r="AU32" s="16">
        <v>1.25</v>
      </c>
      <c r="AV32" s="16">
        <v>0.5</v>
      </c>
      <c r="AW32" s="16">
        <v>0.5</v>
      </c>
      <c r="AX32" s="16">
        <v>0.5</v>
      </c>
      <c r="AY32" s="16">
        <v>1.25</v>
      </c>
      <c r="AZ32" s="16">
        <v>1.25</v>
      </c>
      <c r="BA32" s="16">
        <v>0</v>
      </c>
      <c r="BB32" s="16">
        <v>0</v>
      </c>
      <c r="BC32" s="16">
        <v>0</v>
      </c>
      <c r="BD32" s="16">
        <v>0</v>
      </c>
      <c r="BE32" s="16">
        <v>0</v>
      </c>
      <c r="BF32" s="16">
        <v>1</v>
      </c>
      <c r="BG32" s="16">
        <v>1</v>
      </c>
      <c r="BH32" s="16">
        <v>1</v>
      </c>
      <c r="BI32" s="16">
        <v>1</v>
      </c>
      <c r="BJ32" s="16">
        <v>0</v>
      </c>
      <c r="BK32" s="16">
        <v>0</v>
      </c>
      <c r="BL32" s="16">
        <v>0</v>
      </c>
      <c r="BM32" s="16">
        <v>0</v>
      </c>
      <c r="BN32" s="16">
        <v>0</v>
      </c>
      <c r="BO32" s="16">
        <v>0</v>
      </c>
      <c r="BP32" s="16">
        <v>0</v>
      </c>
      <c r="BQ32" s="16">
        <v>1.5</v>
      </c>
      <c r="BR32" s="16">
        <v>1.5</v>
      </c>
      <c r="BS32" s="16">
        <v>1.5</v>
      </c>
      <c r="BT32" s="16">
        <v>4</v>
      </c>
      <c r="BU32" s="16">
        <v>0</v>
      </c>
      <c r="BV32" s="16">
        <v>0</v>
      </c>
      <c r="BW32" s="14">
        <v>10</v>
      </c>
      <c r="BX32" s="14">
        <v>0</v>
      </c>
      <c r="BY32" s="14">
        <v>5</v>
      </c>
      <c r="BZ32" s="14">
        <v>5</v>
      </c>
      <c r="CA32" s="14">
        <v>5</v>
      </c>
      <c r="CB32" s="14">
        <v>5</v>
      </c>
      <c r="CC32" s="14">
        <v>5</v>
      </c>
      <c r="CD32" s="15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3" t="s">
        <v>117</v>
      </c>
      <c r="B37" s="13" t="s">
        <v>118</v>
      </c>
      <c r="C37" s="14">
        <v>1</v>
      </c>
      <c r="D37" s="14">
        <v>1</v>
      </c>
      <c r="E37" s="14">
        <v>2</v>
      </c>
      <c r="F37" s="14">
        <v>2</v>
      </c>
      <c r="G37" s="14">
        <v>2</v>
      </c>
      <c r="H37" s="14">
        <v>2</v>
      </c>
      <c r="I37" s="14">
        <v>10</v>
      </c>
      <c r="J37" s="16">
        <v>1</v>
      </c>
      <c r="K37" s="16">
        <v>1</v>
      </c>
      <c r="L37" s="16">
        <v>0</v>
      </c>
      <c r="M37" s="16">
        <v>0</v>
      </c>
      <c r="N37" s="16">
        <v>0.75</v>
      </c>
      <c r="O37" s="16">
        <v>0.75</v>
      </c>
      <c r="P37" s="16">
        <v>0.5</v>
      </c>
      <c r="Q37" s="16">
        <v>0.5</v>
      </c>
      <c r="R37" s="16">
        <v>0.5</v>
      </c>
      <c r="S37" s="16">
        <v>1.5</v>
      </c>
      <c r="T37" s="16">
        <v>1</v>
      </c>
      <c r="U37" s="16">
        <v>0.5</v>
      </c>
      <c r="V37" s="16">
        <v>1.5</v>
      </c>
      <c r="W37" s="16">
        <v>0.5</v>
      </c>
      <c r="X37" s="16">
        <v>0</v>
      </c>
      <c r="Y37" s="16">
        <v>0</v>
      </c>
      <c r="Z37" s="16">
        <v>1</v>
      </c>
      <c r="AA37" s="16">
        <v>1</v>
      </c>
      <c r="AB37" s="16">
        <v>1</v>
      </c>
      <c r="AC37" s="16">
        <v>1</v>
      </c>
      <c r="AD37" s="16">
        <v>0.5</v>
      </c>
      <c r="AE37" s="16">
        <v>1</v>
      </c>
      <c r="AF37" s="16">
        <v>0.5</v>
      </c>
      <c r="AG37" s="16">
        <v>1.5</v>
      </c>
      <c r="AH37" s="16">
        <v>1</v>
      </c>
      <c r="AI37" s="16">
        <v>0.75</v>
      </c>
      <c r="AJ37" s="16">
        <v>1</v>
      </c>
      <c r="AK37" s="16">
        <v>0.75</v>
      </c>
      <c r="AL37" s="16">
        <v>0</v>
      </c>
      <c r="AM37" s="16">
        <v>0</v>
      </c>
      <c r="AN37" s="16">
        <v>0.5</v>
      </c>
      <c r="AO37" s="16">
        <v>0.5</v>
      </c>
      <c r="AP37" s="16">
        <v>1</v>
      </c>
      <c r="AQ37" s="16">
        <v>1</v>
      </c>
      <c r="AR37" s="16">
        <v>1</v>
      </c>
      <c r="AS37" s="16">
        <v>1</v>
      </c>
      <c r="AT37" s="16">
        <v>1.25</v>
      </c>
      <c r="AU37" s="16">
        <v>1.25</v>
      </c>
      <c r="AV37" s="16">
        <v>0.5</v>
      </c>
      <c r="AW37" s="16">
        <v>0.5</v>
      </c>
      <c r="AX37" s="16">
        <v>0.5</v>
      </c>
      <c r="AY37" s="16">
        <v>1.25</v>
      </c>
      <c r="AZ37" s="16">
        <v>1.25</v>
      </c>
      <c r="BA37" s="16">
        <v>0</v>
      </c>
      <c r="BB37" s="16">
        <v>0</v>
      </c>
      <c r="BC37" s="16">
        <v>1</v>
      </c>
      <c r="BD37" s="16">
        <v>1</v>
      </c>
      <c r="BE37" s="16">
        <v>0.5</v>
      </c>
      <c r="BF37" s="16">
        <v>1</v>
      </c>
      <c r="BG37" s="16">
        <v>0.5</v>
      </c>
      <c r="BH37" s="16">
        <v>0</v>
      </c>
      <c r="BI37" s="16">
        <v>0</v>
      </c>
      <c r="BJ37" s="16">
        <v>0</v>
      </c>
      <c r="BK37" s="16">
        <v>0</v>
      </c>
      <c r="BL37" s="16">
        <v>0</v>
      </c>
      <c r="BM37" s="16">
        <v>0</v>
      </c>
      <c r="BN37" s="16">
        <v>0</v>
      </c>
      <c r="BO37" s="16">
        <v>0</v>
      </c>
      <c r="BP37" s="16">
        <v>0</v>
      </c>
      <c r="BQ37" s="16">
        <v>1.5</v>
      </c>
      <c r="BR37" s="16">
        <v>1.5</v>
      </c>
      <c r="BS37" s="16">
        <v>1.5</v>
      </c>
      <c r="BT37" s="16">
        <v>4</v>
      </c>
      <c r="BU37" s="16">
        <v>0</v>
      </c>
      <c r="BV37" s="16">
        <v>0</v>
      </c>
      <c r="BW37" s="14">
        <v>10</v>
      </c>
      <c r="BX37" s="14">
        <v>0</v>
      </c>
      <c r="BY37" s="14">
        <v>5</v>
      </c>
      <c r="BZ37" s="14">
        <v>5</v>
      </c>
      <c r="CA37" s="14">
        <v>5</v>
      </c>
      <c r="CB37" s="14">
        <v>5</v>
      </c>
      <c r="CC37" s="14">
        <v>5</v>
      </c>
      <c r="CD37" s="15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3" t="s">
        <v>135</v>
      </c>
      <c r="B46" s="13" t="s">
        <v>136</v>
      </c>
      <c r="C46" s="14">
        <v>1</v>
      </c>
      <c r="D46" s="14">
        <v>1</v>
      </c>
      <c r="E46" s="14">
        <v>2</v>
      </c>
      <c r="F46" s="14">
        <v>2</v>
      </c>
      <c r="G46" s="14">
        <v>2</v>
      </c>
      <c r="H46" s="14">
        <v>2</v>
      </c>
      <c r="I46" s="14">
        <v>10</v>
      </c>
      <c r="J46" s="16">
        <v>1</v>
      </c>
      <c r="K46" s="16">
        <v>1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1.5</v>
      </c>
      <c r="R46" s="16">
        <v>1.5</v>
      </c>
      <c r="S46" s="16">
        <v>1</v>
      </c>
      <c r="T46" s="16">
        <v>1</v>
      </c>
      <c r="U46" s="16">
        <v>0.5</v>
      </c>
      <c r="V46" s="16">
        <v>0.75</v>
      </c>
      <c r="W46" s="16">
        <v>0.5</v>
      </c>
      <c r="X46" s="16">
        <v>0.75</v>
      </c>
      <c r="Y46" s="16">
        <v>0.5</v>
      </c>
      <c r="Z46" s="16">
        <v>1</v>
      </c>
      <c r="AA46" s="16">
        <v>1</v>
      </c>
      <c r="AB46" s="16">
        <v>1</v>
      </c>
      <c r="AC46" s="16">
        <v>1</v>
      </c>
      <c r="AD46" s="16">
        <v>0.5</v>
      </c>
      <c r="AE46" s="16">
        <v>1</v>
      </c>
      <c r="AF46" s="16">
        <v>0.5</v>
      </c>
      <c r="AG46" s="16">
        <v>1</v>
      </c>
      <c r="AH46" s="16">
        <v>1</v>
      </c>
      <c r="AI46" s="16">
        <v>0.5</v>
      </c>
      <c r="AJ46" s="16">
        <v>0.75</v>
      </c>
      <c r="AK46" s="16">
        <v>0.5</v>
      </c>
      <c r="AL46" s="16">
        <v>0.75</v>
      </c>
      <c r="AM46" s="16">
        <v>0.5</v>
      </c>
      <c r="AN46" s="16">
        <v>0.5</v>
      </c>
      <c r="AO46" s="16">
        <v>0.5</v>
      </c>
      <c r="AP46" s="16">
        <v>1</v>
      </c>
      <c r="AQ46" s="16">
        <v>1</v>
      </c>
      <c r="AR46" s="16">
        <v>1</v>
      </c>
      <c r="AS46" s="16">
        <v>1</v>
      </c>
      <c r="AT46" s="16">
        <v>1.25</v>
      </c>
      <c r="AU46" s="16">
        <v>1.25</v>
      </c>
      <c r="AV46" s="16">
        <v>0.5</v>
      </c>
      <c r="AW46" s="16">
        <v>0.5</v>
      </c>
      <c r="AX46" s="16">
        <v>0.5</v>
      </c>
      <c r="AY46" s="16">
        <v>1.25</v>
      </c>
      <c r="AZ46" s="16">
        <v>1.25</v>
      </c>
      <c r="BA46" s="16">
        <v>0</v>
      </c>
      <c r="BB46" s="16">
        <v>0</v>
      </c>
      <c r="BC46" s="16">
        <v>0.75</v>
      </c>
      <c r="BD46" s="16">
        <v>0.75</v>
      </c>
      <c r="BE46" s="16">
        <v>0.5</v>
      </c>
      <c r="BF46" s="16">
        <v>0.5</v>
      </c>
      <c r="BG46" s="16">
        <v>0.5</v>
      </c>
      <c r="BH46" s="16">
        <v>0.5</v>
      </c>
      <c r="BI46" s="16">
        <v>0.5</v>
      </c>
      <c r="BJ46" s="16">
        <v>0</v>
      </c>
      <c r="BK46" s="16">
        <v>0</v>
      </c>
      <c r="BL46" s="16">
        <v>0</v>
      </c>
      <c r="BM46" s="16">
        <v>0</v>
      </c>
      <c r="BN46" s="16">
        <v>0</v>
      </c>
      <c r="BO46" s="16">
        <v>0</v>
      </c>
      <c r="BP46" s="16">
        <v>0</v>
      </c>
      <c r="BQ46" s="16">
        <v>1.5</v>
      </c>
      <c r="BR46" s="16">
        <v>1.5</v>
      </c>
      <c r="BS46" s="16">
        <v>1.5</v>
      </c>
      <c r="BT46" s="16">
        <v>4</v>
      </c>
      <c r="BU46" s="16">
        <v>0</v>
      </c>
      <c r="BV46" s="16">
        <v>0</v>
      </c>
      <c r="BW46" s="14">
        <v>10</v>
      </c>
      <c r="BX46" s="14">
        <v>0</v>
      </c>
      <c r="BY46" s="14">
        <v>5</v>
      </c>
      <c r="BZ46" s="14">
        <v>5</v>
      </c>
      <c r="CA46" s="14">
        <v>5</v>
      </c>
      <c r="CB46" s="14">
        <v>5</v>
      </c>
      <c r="CC46" s="14">
        <v>5</v>
      </c>
      <c r="CD46" s="15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3" t="s">
        <v>149</v>
      </c>
      <c r="B53" s="13" t="s">
        <v>150</v>
      </c>
      <c r="C53" s="14">
        <v>1</v>
      </c>
      <c r="D53" s="14">
        <v>1</v>
      </c>
      <c r="E53" s="14">
        <v>2</v>
      </c>
      <c r="F53" s="14">
        <v>2</v>
      </c>
      <c r="G53" s="14">
        <v>2</v>
      </c>
      <c r="H53" s="14">
        <v>2</v>
      </c>
      <c r="I53" s="14">
        <v>10</v>
      </c>
      <c r="J53" s="16">
        <v>0.5</v>
      </c>
      <c r="K53" s="16">
        <v>0.5</v>
      </c>
      <c r="L53" s="16">
        <v>0.5</v>
      </c>
      <c r="M53" s="16">
        <v>0.5</v>
      </c>
      <c r="N53" s="16">
        <v>0.75</v>
      </c>
      <c r="O53" s="16">
        <v>0.75</v>
      </c>
      <c r="P53" s="16">
        <v>0.5</v>
      </c>
      <c r="Q53" s="16">
        <v>0.5</v>
      </c>
      <c r="R53" s="16">
        <v>0.5</v>
      </c>
      <c r="S53" s="16">
        <v>1.5</v>
      </c>
      <c r="T53" s="16">
        <v>1</v>
      </c>
      <c r="U53" s="16">
        <v>0.75</v>
      </c>
      <c r="V53" s="16">
        <v>1</v>
      </c>
      <c r="W53" s="16">
        <v>0.75</v>
      </c>
      <c r="X53" s="16">
        <v>0</v>
      </c>
      <c r="Y53" s="16">
        <v>0</v>
      </c>
      <c r="Z53" s="16">
        <v>1</v>
      </c>
      <c r="AA53" s="16">
        <v>1</v>
      </c>
      <c r="AB53" s="16">
        <v>1</v>
      </c>
      <c r="AC53" s="16">
        <v>1</v>
      </c>
      <c r="AD53" s="16">
        <v>0.5</v>
      </c>
      <c r="AE53" s="16">
        <v>1</v>
      </c>
      <c r="AF53" s="16">
        <v>0.5</v>
      </c>
      <c r="AG53" s="16">
        <v>1</v>
      </c>
      <c r="AH53" s="16">
        <v>1</v>
      </c>
      <c r="AI53" s="16">
        <v>0.5</v>
      </c>
      <c r="AJ53" s="16">
        <v>0.75</v>
      </c>
      <c r="AK53" s="16">
        <v>0.5</v>
      </c>
      <c r="AL53" s="16">
        <v>0.75</v>
      </c>
      <c r="AM53" s="16">
        <v>0.5</v>
      </c>
      <c r="AN53" s="16">
        <v>0.5</v>
      </c>
      <c r="AO53" s="16">
        <v>0.5</v>
      </c>
      <c r="AP53" s="16">
        <v>1</v>
      </c>
      <c r="AQ53" s="16">
        <v>1</v>
      </c>
      <c r="AR53" s="16">
        <v>1</v>
      </c>
      <c r="AS53" s="16">
        <v>1</v>
      </c>
      <c r="AT53" s="16">
        <v>1.25</v>
      </c>
      <c r="AU53" s="16">
        <v>1.25</v>
      </c>
      <c r="AV53" s="16">
        <v>0.5</v>
      </c>
      <c r="AW53" s="16">
        <v>0.5</v>
      </c>
      <c r="AX53" s="16">
        <v>0.5</v>
      </c>
      <c r="AY53" s="16">
        <v>1.25</v>
      </c>
      <c r="AZ53" s="16">
        <v>1.25</v>
      </c>
      <c r="BA53" s="16">
        <v>0</v>
      </c>
      <c r="BB53" s="16">
        <v>0</v>
      </c>
      <c r="BC53" s="16">
        <v>0</v>
      </c>
      <c r="BD53" s="16">
        <v>0</v>
      </c>
      <c r="BE53" s="16">
        <v>0</v>
      </c>
      <c r="BF53" s="16">
        <v>1</v>
      </c>
      <c r="BG53" s="16">
        <v>1</v>
      </c>
      <c r="BH53" s="16">
        <v>1</v>
      </c>
      <c r="BI53" s="16">
        <v>1</v>
      </c>
      <c r="BJ53" s="16">
        <v>0</v>
      </c>
      <c r="BK53" s="16">
        <v>0</v>
      </c>
      <c r="BL53" s="16">
        <v>0</v>
      </c>
      <c r="BM53" s="16">
        <v>0</v>
      </c>
      <c r="BN53" s="16">
        <v>0</v>
      </c>
      <c r="BO53" s="16">
        <v>0</v>
      </c>
      <c r="BP53" s="16">
        <v>0</v>
      </c>
      <c r="BQ53" s="16">
        <v>1.5</v>
      </c>
      <c r="BR53" s="16">
        <v>1.5</v>
      </c>
      <c r="BS53" s="16">
        <v>1.5</v>
      </c>
      <c r="BT53" s="16">
        <v>4</v>
      </c>
      <c r="BU53" s="16">
        <v>0</v>
      </c>
      <c r="BV53" s="16">
        <v>0</v>
      </c>
      <c r="BW53" s="14">
        <v>10</v>
      </c>
      <c r="BX53" s="14">
        <v>0</v>
      </c>
      <c r="BY53" s="14">
        <v>5</v>
      </c>
      <c r="BZ53" s="14">
        <v>5</v>
      </c>
      <c r="CA53" s="14">
        <v>5</v>
      </c>
      <c r="CB53" s="14">
        <v>5</v>
      </c>
      <c r="CC53" s="14">
        <v>5</v>
      </c>
      <c r="CD53" s="15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3" t="s">
        <v>161</v>
      </c>
      <c r="B59" s="13" t="s">
        <v>162</v>
      </c>
      <c r="C59" s="14">
        <v>1</v>
      </c>
      <c r="D59" s="14">
        <v>1</v>
      </c>
      <c r="E59" s="14">
        <v>2</v>
      </c>
      <c r="F59" s="14">
        <v>2</v>
      </c>
      <c r="G59" s="14">
        <v>2</v>
      </c>
      <c r="H59" s="14">
        <v>2</v>
      </c>
      <c r="I59" s="14">
        <v>10</v>
      </c>
      <c r="J59" s="17">
        <v>0.5</v>
      </c>
      <c r="K59" s="17">
        <v>0.5</v>
      </c>
      <c r="L59" s="17">
        <v>0.5</v>
      </c>
      <c r="M59" s="17">
        <v>0.5</v>
      </c>
      <c r="N59" s="17">
        <v>1</v>
      </c>
      <c r="O59" s="17">
        <v>1</v>
      </c>
      <c r="P59" s="17">
        <v>0.5</v>
      </c>
      <c r="Q59" s="17">
        <v>1</v>
      </c>
      <c r="R59" s="17">
        <v>0.5</v>
      </c>
      <c r="S59" s="17">
        <v>0</v>
      </c>
      <c r="T59" s="17">
        <v>0</v>
      </c>
      <c r="U59" s="17">
        <v>0</v>
      </c>
      <c r="V59" s="17">
        <v>2</v>
      </c>
      <c r="W59" s="17">
        <v>2</v>
      </c>
      <c r="X59" s="17">
        <v>0</v>
      </c>
      <c r="Y59" s="17">
        <v>0</v>
      </c>
      <c r="Z59" s="17">
        <v>1</v>
      </c>
      <c r="AA59" s="17">
        <v>1</v>
      </c>
      <c r="AB59" s="17">
        <v>1</v>
      </c>
      <c r="AC59" s="17">
        <v>1</v>
      </c>
      <c r="AD59" s="17">
        <v>0.5</v>
      </c>
      <c r="AE59" s="17">
        <v>1</v>
      </c>
      <c r="AF59" s="17">
        <v>0.5</v>
      </c>
      <c r="AG59" s="17">
        <v>1</v>
      </c>
      <c r="AH59" s="17">
        <v>1</v>
      </c>
      <c r="AI59" s="17">
        <v>0.5</v>
      </c>
      <c r="AJ59" s="17">
        <v>0.75</v>
      </c>
      <c r="AK59" s="17">
        <v>0.5</v>
      </c>
      <c r="AL59" s="17">
        <v>0.75</v>
      </c>
      <c r="AM59" s="17">
        <v>0.5</v>
      </c>
      <c r="AN59" s="17">
        <v>0.5</v>
      </c>
      <c r="AO59" s="17">
        <v>0.5</v>
      </c>
      <c r="AP59" s="17">
        <v>1</v>
      </c>
      <c r="AQ59" s="17">
        <v>1</v>
      </c>
      <c r="AR59" s="17">
        <v>1</v>
      </c>
      <c r="AS59" s="17">
        <v>1</v>
      </c>
      <c r="AT59" s="17">
        <v>1.25</v>
      </c>
      <c r="AU59" s="17">
        <v>1.25</v>
      </c>
      <c r="AV59" s="17">
        <v>0.5</v>
      </c>
      <c r="AW59" s="17">
        <v>0.5</v>
      </c>
      <c r="AX59" s="17">
        <v>0.5</v>
      </c>
      <c r="AY59" s="17">
        <v>1.25</v>
      </c>
      <c r="AZ59" s="17">
        <v>1.25</v>
      </c>
      <c r="BA59" s="17">
        <v>0</v>
      </c>
      <c r="BB59" s="17">
        <v>0</v>
      </c>
      <c r="BC59" s="17">
        <v>0</v>
      </c>
      <c r="BD59" s="17">
        <v>0</v>
      </c>
      <c r="BE59" s="17">
        <v>0</v>
      </c>
      <c r="BF59" s="17">
        <v>1</v>
      </c>
      <c r="BG59" s="17">
        <v>1</v>
      </c>
      <c r="BH59" s="17">
        <v>1</v>
      </c>
      <c r="BI59" s="17">
        <v>1</v>
      </c>
      <c r="BJ59" s="17">
        <v>0</v>
      </c>
      <c r="BK59" s="17">
        <v>0</v>
      </c>
      <c r="BL59" s="17">
        <v>0</v>
      </c>
      <c r="BM59" s="17">
        <v>0</v>
      </c>
      <c r="BN59" s="17">
        <v>0</v>
      </c>
      <c r="BO59" s="17">
        <v>0</v>
      </c>
      <c r="BP59" s="17">
        <v>0</v>
      </c>
      <c r="BQ59" s="17">
        <v>1.5</v>
      </c>
      <c r="BR59" s="17">
        <v>1.5</v>
      </c>
      <c r="BS59" s="17">
        <v>1.5</v>
      </c>
      <c r="BT59" s="17">
        <v>4</v>
      </c>
      <c r="BU59" s="17">
        <v>0</v>
      </c>
      <c r="BV59" s="17">
        <v>0</v>
      </c>
      <c r="BW59" s="14">
        <v>10</v>
      </c>
      <c r="BX59" s="14">
        <v>0</v>
      </c>
      <c r="BY59" s="14">
        <v>5</v>
      </c>
      <c r="BZ59" s="14">
        <v>5</v>
      </c>
      <c r="CA59" s="14">
        <v>5</v>
      </c>
      <c r="CB59" s="14">
        <v>5</v>
      </c>
      <c r="CC59" s="14">
        <v>5</v>
      </c>
      <c r="CD59" s="15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3" t="s">
        <v>173</v>
      </c>
      <c r="B65" s="13" t="s">
        <v>174</v>
      </c>
      <c r="C65" s="14">
        <v>1</v>
      </c>
      <c r="D65" s="14">
        <v>1</v>
      </c>
      <c r="E65" s="14">
        <v>2</v>
      </c>
      <c r="F65" s="14">
        <v>2</v>
      </c>
      <c r="G65" s="14">
        <v>2</v>
      </c>
      <c r="H65" s="14">
        <v>2</v>
      </c>
      <c r="I65" s="14">
        <v>10</v>
      </c>
      <c r="J65" s="16">
        <v>2</v>
      </c>
      <c r="K65" s="16">
        <v>2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3</v>
      </c>
      <c r="R65" s="16">
        <v>2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2</v>
      </c>
      <c r="AA65" s="16">
        <v>1</v>
      </c>
      <c r="AB65" s="16">
        <v>1</v>
      </c>
      <c r="AC65" s="16">
        <v>1</v>
      </c>
      <c r="AD65" s="16">
        <v>0.5</v>
      </c>
      <c r="AE65" s="16">
        <v>1</v>
      </c>
      <c r="AF65" s="16">
        <v>0.5</v>
      </c>
      <c r="AG65" s="16">
        <v>1</v>
      </c>
      <c r="AH65" s="16">
        <v>1</v>
      </c>
      <c r="AI65" s="16">
        <v>0.5</v>
      </c>
      <c r="AJ65" s="16">
        <v>0.75</v>
      </c>
      <c r="AK65" s="16">
        <v>0.5</v>
      </c>
      <c r="AL65" s="16">
        <v>0.75</v>
      </c>
      <c r="AM65" s="16">
        <v>0.5</v>
      </c>
      <c r="AN65" s="16">
        <v>0.5</v>
      </c>
      <c r="AO65" s="16">
        <v>0.5</v>
      </c>
      <c r="AP65" s="16">
        <v>1</v>
      </c>
      <c r="AQ65" s="16">
        <v>1</v>
      </c>
      <c r="AR65" s="16">
        <v>1</v>
      </c>
      <c r="AS65" s="16">
        <v>1</v>
      </c>
      <c r="AT65" s="16">
        <v>1.25</v>
      </c>
      <c r="AU65" s="16">
        <v>1.25</v>
      </c>
      <c r="AV65" s="16">
        <v>0.5</v>
      </c>
      <c r="AW65" s="16">
        <v>0.5</v>
      </c>
      <c r="AX65" s="16">
        <v>0.5</v>
      </c>
      <c r="AY65" s="16">
        <v>1.25</v>
      </c>
      <c r="AZ65" s="16">
        <v>1.25</v>
      </c>
      <c r="BA65" s="16">
        <v>0</v>
      </c>
      <c r="BB65" s="16">
        <v>0</v>
      </c>
      <c r="BC65" s="16">
        <v>0</v>
      </c>
      <c r="BD65" s="16">
        <v>0</v>
      </c>
      <c r="BE65" s="16">
        <v>0</v>
      </c>
      <c r="BF65" s="16">
        <v>1</v>
      </c>
      <c r="BG65" s="16">
        <v>1</v>
      </c>
      <c r="BH65" s="16">
        <v>1</v>
      </c>
      <c r="BI65" s="16">
        <v>1</v>
      </c>
      <c r="BJ65" s="16">
        <v>0</v>
      </c>
      <c r="BK65" s="16">
        <v>0</v>
      </c>
      <c r="BL65" s="16">
        <v>0</v>
      </c>
      <c r="BM65" s="16">
        <v>0</v>
      </c>
      <c r="BN65" s="16">
        <v>0</v>
      </c>
      <c r="BO65" s="16">
        <v>0</v>
      </c>
      <c r="BP65" s="16">
        <v>0</v>
      </c>
      <c r="BQ65" s="16">
        <v>1.5</v>
      </c>
      <c r="BR65" s="16">
        <v>1.5</v>
      </c>
      <c r="BS65" s="16">
        <v>1.5</v>
      </c>
      <c r="BT65" s="16">
        <v>4</v>
      </c>
      <c r="BU65" s="16">
        <v>0</v>
      </c>
      <c r="BV65" s="16">
        <v>0</v>
      </c>
      <c r="BW65" s="14">
        <v>10</v>
      </c>
      <c r="BX65" s="14">
        <v>0</v>
      </c>
      <c r="BY65" s="14">
        <v>5</v>
      </c>
      <c r="BZ65" s="14">
        <v>5</v>
      </c>
      <c r="CA65" s="14">
        <v>5</v>
      </c>
      <c r="CB65" s="14">
        <v>5</v>
      </c>
      <c r="CC65" s="14">
        <v>5</v>
      </c>
      <c r="CD65" s="15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77">
        <v>2.5</v>
      </c>
      <c r="AU67" s="77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18" t="s">
        <v>188</v>
      </c>
      <c r="B73" s="18" t="s">
        <v>187</v>
      </c>
      <c r="C73" s="14">
        <v>1</v>
      </c>
      <c r="D73" s="14">
        <v>1</v>
      </c>
      <c r="E73" s="14">
        <v>2</v>
      </c>
      <c r="F73" s="14">
        <v>2</v>
      </c>
      <c r="G73" s="14">
        <v>2</v>
      </c>
      <c r="H73" s="14">
        <v>2</v>
      </c>
      <c r="I73" s="14">
        <v>10</v>
      </c>
      <c r="J73" s="16">
        <v>2</v>
      </c>
      <c r="K73" s="16">
        <v>1</v>
      </c>
      <c r="L73" s="16">
        <v>0</v>
      </c>
      <c r="M73" s="16">
        <v>0</v>
      </c>
      <c r="N73" s="16">
        <v>1.5</v>
      </c>
      <c r="O73" s="16">
        <v>1</v>
      </c>
      <c r="P73" s="16">
        <v>0.5</v>
      </c>
      <c r="Q73" s="16">
        <v>1.5</v>
      </c>
      <c r="R73" s="16">
        <v>0.5</v>
      </c>
      <c r="S73" s="16">
        <v>0</v>
      </c>
      <c r="T73" s="16">
        <v>0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6">
        <v>2</v>
      </c>
      <c r="AA73" s="16">
        <v>1</v>
      </c>
      <c r="AB73" s="16">
        <v>1.5</v>
      </c>
      <c r="AC73" s="16">
        <v>1</v>
      </c>
      <c r="AD73" s="16">
        <v>0.5</v>
      </c>
      <c r="AE73" s="16">
        <v>1.5</v>
      </c>
      <c r="AF73" s="16">
        <v>0.5</v>
      </c>
      <c r="AG73" s="16">
        <v>1</v>
      </c>
      <c r="AH73" s="16">
        <v>1</v>
      </c>
      <c r="AI73" s="16">
        <v>0.5</v>
      </c>
      <c r="AJ73" s="16">
        <v>0.75</v>
      </c>
      <c r="AK73" s="16">
        <v>0.5</v>
      </c>
      <c r="AL73" s="16">
        <v>0.75</v>
      </c>
      <c r="AM73" s="16">
        <v>0.5</v>
      </c>
      <c r="AN73" s="16">
        <v>0.5</v>
      </c>
      <c r="AO73" s="16">
        <v>0.5</v>
      </c>
      <c r="AP73" s="16">
        <v>1</v>
      </c>
      <c r="AQ73" s="16">
        <v>1</v>
      </c>
      <c r="AR73" s="16">
        <v>1</v>
      </c>
      <c r="AS73" s="16">
        <v>1</v>
      </c>
      <c r="AT73" s="16">
        <v>1.25</v>
      </c>
      <c r="AU73" s="16">
        <v>1.25</v>
      </c>
      <c r="AV73" s="16">
        <v>0.5</v>
      </c>
      <c r="AW73" s="16">
        <v>0.5</v>
      </c>
      <c r="AX73" s="16">
        <v>0.5</v>
      </c>
      <c r="AY73" s="16">
        <v>1.25</v>
      </c>
      <c r="AZ73" s="16">
        <v>1.25</v>
      </c>
      <c r="BA73" s="16">
        <v>0</v>
      </c>
      <c r="BB73" s="16">
        <v>0</v>
      </c>
      <c r="BC73" s="16">
        <v>0</v>
      </c>
      <c r="BD73" s="16">
        <v>0</v>
      </c>
      <c r="BE73" s="16">
        <v>0</v>
      </c>
      <c r="BF73" s="16">
        <v>1</v>
      </c>
      <c r="BG73" s="16">
        <v>1</v>
      </c>
      <c r="BH73" s="16">
        <v>1</v>
      </c>
      <c r="BI73" s="16">
        <v>1</v>
      </c>
      <c r="BJ73" s="16">
        <v>0</v>
      </c>
      <c r="BK73" s="16">
        <v>0</v>
      </c>
      <c r="BL73" s="16">
        <v>0</v>
      </c>
      <c r="BM73" s="16">
        <v>0</v>
      </c>
      <c r="BN73" s="16">
        <v>0</v>
      </c>
      <c r="BO73" s="16">
        <v>0</v>
      </c>
      <c r="BP73" s="16">
        <v>0</v>
      </c>
      <c r="BQ73" s="16">
        <v>1.5</v>
      </c>
      <c r="BR73" s="16">
        <v>1.5</v>
      </c>
      <c r="BS73" s="16">
        <v>1.5</v>
      </c>
      <c r="BT73" s="16">
        <v>4</v>
      </c>
      <c r="BU73" s="16">
        <v>0</v>
      </c>
      <c r="BV73" s="16">
        <v>0</v>
      </c>
      <c r="BW73" s="14">
        <v>10</v>
      </c>
      <c r="BX73" s="14">
        <v>0</v>
      </c>
      <c r="BY73" s="14">
        <v>5</v>
      </c>
      <c r="BZ73" s="14">
        <v>5</v>
      </c>
      <c r="CA73" s="14">
        <v>5</v>
      </c>
      <c r="CB73" s="14">
        <v>5</v>
      </c>
      <c r="CC73" s="14">
        <v>5</v>
      </c>
      <c r="CD73" s="15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18" t="s">
        <v>201</v>
      </c>
      <c r="B80" s="18" t="s">
        <v>200</v>
      </c>
      <c r="C80" s="14">
        <v>1</v>
      </c>
      <c r="D80" s="14">
        <v>1</v>
      </c>
      <c r="E80" s="14">
        <v>2</v>
      </c>
      <c r="F80" s="14">
        <v>2</v>
      </c>
      <c r="G80" s="14">
        <v>2</v>
      </c>
      <c r="H80" s="14">
        <v>2</v>
      </c>
      <c r="I80" s="14">
        <v>10</v>
      </c>
      <c r="J80" s="16">
        <v>1</v>
      </c>
      <c r="K80" s="16">
        <v>1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1.5</v>
      </c>
      <c r="R80" s="16">
        <v>1.5</v>
      </c>
      <c r="S80" s="16">
        <v>0</v>
      </c>
      <c r="T80" s="16">
        <v>0</v>
      </c>
      <c r="U80" s="16">
        <v>0</v>
      </c>
      <c r="V80" s="16">
        <v>2</v>
      </c>
      <c r="W80" s="16">
        <v>2</v>
      </c>
      <c r="X80" s="16">
        <v>0</v>
      </c>
      <c r="Y80" s="16">
        <v>0</v>
      </c>
      <c r="Z80" s="16">
        <v>0.5</v>
      </c>
      <c r="AA80" s="16">
        <v>0.5</v>
      </c>
      <c r="AB80" s="16">
        <v>0.75</v>
      </c>
      <c r="AC80" s="16">
        <v>0.75</v>
      </c>
      <c r="AD80" s="16">
        <v>0.5</v>
      </c>
      <c r="AE80" s="16">
        <v>0.5</v>
      </c>
      <c r="AF80" s="16">
        <v>0.5</v>
      </c>
      <c r="AG80" s="16">
        <v>0.75</v>
      </c>
      <c r="AH80" s="16">
        <v>0.75</v>
      </c>
      <c r="AI80" s="16">
        <v>0.5</v>
      </c>
      <c r="AJ80" s="16">
        <v>0.5</v>
      </c>
      <c r="AK80" s="16">
        <v>0.5</v>
      </c>
      <c r="AL80" s="16">
        <v>0.5</v>
      </c>
      <c r="AM80" s="16">
        <v>0.5</v>
      </c>
      <c r="AN80" s="16">
        <v>0.5</v>
      </c>
      <c r="AO80" s="16">
        <v>0.5</v>
      </c>
      <c r="AP80" s="16">
        <v>1</v>
      </c>
      <c r="AQ80" s="16">
        <v>1</v>
      </c>
      <c r="AR80" s="16">
        <v>1</v>
      </c>
      <c r="AS80" s="16">
        <v>1</v>
      </c>
      <c r="AT80" s="16">
        <v>1.25</v>
      </c>
      <c r="AU80" s="16">
        <v>1.25</v>
      </c>
      <c r="AV80" s="16">
        <v>0.5</v>
      </c>
      <c r="AW80" s="16">
        <v>0.5</v>
      </c>
      <c r="AX80" s="16">
        <v>0.5</v>
      </c>
      <c r="AY80" s="16">
        <v>1.25</v>
      </c>
      <c r="AZ80" s="16">
        <v>1.25</v>
      </c>
      <c r="BA80" s="16">
        <v>1.25</v>
      </c>
      <c r="BB80" s="16">
        <v>1.25</v>
      </c>
      <c r="BC80" s="16">
        <v>0</v>
      </c>
      <c r="BD80" s="16">
        <v>0</v>
      </c>
      <c r="BE80" s="16">
        <v>0</v>
      </c>
      <c r="BF80" s="16">
        <v>2</v>
      </c>
      <c r="BG80" s="16">
        <v>2</v>
      </c>
      <c r="BH80" s="16">
        <v>0</v>
      </c>
      <c r="BI80" s="16">
        <v>0</v>
      </c>
      <c r="BJ80" s="16">
        <v>0</v>
      </c>
      <c r="BK80" s="16">
        <v>0</v>
      </c>
      <c r="BL80" s="16">
        <v>0</v>
      </c>
      <c r="BM80" s="16">
        <v>1</v>
      </c>
      <c r="BN80" s="16">
        <v>1</v>
      </c>
      <c r="BO80" s="16">
        <v>1</v>
      </c>
      <c r="BP80" s="16">
        <v>1</v>
      </c>
      <c r="BQ80" s="16">
        <v>1.5</v>
      </c>
      <c r="BR80" s="16">
        <v>1.5</v>
      </c>
      <c r="BS80" s="16">
        <v>1.5</v>
      </c>
      <c r="BT80" s="16">
        <v>1.5</v>
      </c>
      <c r="BU80" s="16">
        <v>0</v>
      </c>
      <c r="BV80" s="16">
        <v>0</v>
      </c>
      <c r="BW80" s="14">
        <v>10</v>
      </c>
      <c r="BX80" s="14">
        <v>2.5</v>
      </c>
      <c r="BY80" s="14">
        <v>2.5</v>
      </c>
      <c r="BZ80" s="14">
        <v>5</v>
      </c>
      <c r="CA80" s="14">
        <v>5</v>
      </c>
      <c r="CB80" s="14">
        <v>5</v>
      </c>
      <c r="CC80" s="14">
        <v>5</v>
      </c>
      <c r="CD80" s="15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  <mergeCell ref="AY4:AZ5"/>
    <mergeCell ref="CA3:CA6"/>
    <mergeCell ref="CB3:CB6"/>
    <mergeCell ref="CC3:CC6"/>
    <mergeCell ref="CD3:CD6"/>
    <mergeCell ref="BZ3:BZ6"/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V99"/>
  <sheetViews>
    <sheetView zoomScale="120" zoomScaleNormal="120" zoomScaleSheetLayoutView="50" workbookViewId="0">
      <pane xSplit="2" ySplit="6" topLeftCell="C49" activePane="bottomRight" state="frozen"/>
      <selection pane="topRight" activeCell="C1" sqref="C1"/>
      <selection pane="bottomLeft" activeCell="A7" sqref="A7"/>
      <selection pane="bottomRight" activeCell="E17" sqref="E17"/>
    </sheetView>
  </sheetViews>
  <sheetFormatPr defaultColWidth="9.140625" defaultRowHeight="21" x14ac:dyDescent="0.35"/>
  <cols>
    <col min="1" max="1" width="9.140625" style="20"/>
    <col min="2" max="2" width="21.42578125" style="20" bestFit="1" customWidth="1"/>
    <col min="3" max="4" width="9.42578125" style="57" customWidth="1"/>
    <col min="5" max="5" width="9.42578125" style="54" customWidth="1"/>
    <col min="6" max="6" width="9.42578125" style="55" customWidth="1"/>
    <col min="7" max="7" width="9.42578125" style="57" customWidth="1"/>
    <col min="8" max="8" width="9.42578125" style="54" customWidth="1"/>
    <col min="9" max="9" width="9.42578125" style="55" customWidth="1"/>
    <col min="10" max="10" width="9.42578125" style="57" customWidth="1"/>
    <col min="11" max="11" width="11" style="57" customWidth="1"/>
    <col min="12" max="12" width="9.42578125" style="54" customWidth="1"/>
    <col min="13" max="13" width="9.42578125" style="55" customWidth="1"/>
    <col min="14" max="14" width="22.5703125" style="55" customWidth="1"/>
    <col min="15" max="22" width="9.140625" style="62" customWidth="1"/>
    <col min="23" max="16384" width="9.140625" style="62"/>
  </cols>
  <sheetData>
    <row r="1" spans="1:22" ht="21" customHeight="1" thickBot="1" x14ac:dyDescent="0.4">
      <c r="A1" s="19" t="s">
        <v>264</v>
      </c>
      <c r="B1" s="19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P1" s="39"/>
      <c r="Q1" s="40">
        <v>1</v>
      </c>
      <c r="R1" s="41">
        <v>2</v>
      </c>
      <c r="S1" s="41">
        <v>3</v>
      </c>
      <c r="T1" s="41">
        <v>4</v>
      </c>
      <c r="U1" s="42">
        <v>5</v>
      </c>
      <c r="V1" s="39" t="s">
        <v>263</v>
      </c>
    </row>
    <row r="2" spans="1:22" ht="21" customHeight="1" x14ac:dyDescent="0.35">
      <c r="A2" s="19" t="s">
        <v>265</v>
      </c>
      <c r="B2" s="19"/>
      <c r="C2" s="52"/>
      <c r="D2" s="52"/>
      <c r="E2" s="61" t="s">
        <v>267</v>
      </c>
      <c r="F2" s="57" t="s">
        <v>268</v>
      </c>
      <c r="G2" s="52"/>
      <c r="H2" s="57"/>
      <c r="I2" s="57"/>
      <c r="J2" s="52"/>
      <c r="K2" s="53"/>
      <c r="L2" s="57"/>
      <c r="M2" s="57"/>
      <c r="N2" s="57"/>
      <c r="P2" s="72" t="s">
        <v>21</v>
      </c>
      <c r="Q2" s="34">
        <v>80</v>
      </c>
      <c r="R2" s="29">
        <v>85</v>
      </c>
      <c r="S2" s="29">
        <v>90</v>
      </c>
      <c r="T2" s="29">
        <v>95</v>
      </c>
      <c r="U2" s="30">
        <v>100</v>
      </c>
      <c r="V2" s="46">
        <f>1/(U2-T2)</f>
        <v>0.2</v>
      </c>
    </row>
    <row r="3" spans="1:22" x14ac:dyDescent="0.35">
      <c r="A3" s="19" t="s">
        <v>266</v>
      </c>
      <c r="B3" s="19"/>
      <c r="C3" s="56"/>
      <c r="D3" s="56"/>
      <c r="G3" s="56"/>
      <c r="J3" s="56"/>
      <c r="P3" s="75" t="s">
        <v>22</v>
      </c>
      <c r="Q3" s="37">
        <v>60</v>
      </c>
      <c r="R3" s="28">
        <v>65</v>
      </c>
      <c r="S3" s="28">
        <v>70</v>
      </c>
      <c r="T3" s="28">
        <v>75</v>
      </c>
      <c r="U3" s="38">
        <v>80</v>
      </c>
      <c r="V3" s="45">
        <f>1/(U3-T3)</f>
        <v>0.2</v>
      </c>
    </row>
    <row r="4" spans="1:22" ht="21.75" thickBot="1" x14ac:dyDescent="0.4">
      <c r="P4" s="73" t="s">
        <v>222</v>
      </c>
      <c r="Q4" s="35">
        <v>15</v>
      </c>
      <c r="R4" s="27">
        <v>20</v>
      </c>
      <c r="S4" s="27">
        <v>25</v>
      </c>
      <c r="T4" s="27">
        <v>30</v>
      </c>
      <c r="U4" s="31">
        <v>35</v>
      </c>
      <c r="V4" s="43">
        <f>1/(U4-T4)</f>
        <v>0.2</v>
      </c>
    </row>
    <row r="5" spans="1:22" ht="21.75" thickBot="1" x14ac:dyDescent="0.4">
      <c r="A5" s="215" t="s">
        <v>0</v>
      </c>
      <c r="B5" s="216" t="s">
        <v>258</v>
      </c>
      <c r="C5" s="212" t="s">
        <v>270</v>
      </c>
      <c r="D5" s="213"/>
      <c r="E5" s="213"/>
      <c r="F5" s="214"/>
      <c r="G5" s="212" t="s">
        <v>271</v>
      </c>
      <c r="H5" s="213"/>
      <c r="I5" s="214"/>
      <c r="J5" s="212" t="s">
        <v>272</v>
      </c>
      <c r="K5" s="213"/>
      <c r="L5" s="213"/>
      <c r="M5" s="214"/>
      <c r="N5" s="210" t="s">
        <v>395</v>
      </c>
      <c r="P5" s="75" t="s">
        <v>223</v>
      </c>
      <c r="Q5" s="37">
        <v>80</v>
      </c>
      <c r="R5" s="28">
        <v>85</v>
      </c>
      <c r="S5" s="28">
        <v>90</v>
      </c>
      <c r="T5" s="28">
        <v>95</v>
      </c>
      <c r="U5" s="38">
        <v>100</v>
      </c>
      <c r="V5" s="45">
        <f t="shared" ref="V5" si="0">1/(U5-T5)</f>
        <v>0.2</v>
      </c>
    </row>
    <row r="6" spans="1:22" ht="21.75" thickBot="1" x14ac:dyDescent="0.4">
      <c r="A6" s="215"/>
      <c r="B6" s="216"/>
      <c r="C6" s="118" t="s">
        <v>259</v>
      </c>
      <c r="D6" s="119" t="s">
        <v>260</v>
      </c>
      <c r="E6" s="119" t="s">
        <v>256</v>
      </c>
      <c r="F6" s="120" t="s">
        <v>257</v>
      </c>
      <c r="G6" s="121" t="s">
        <v>261</v>
      </c>
      <c r="H6" s="119" t="s">
        <v>256</v>
      </c>
      <c r="I6" s="120" t="s">
        <v>257</v>
      </c>
      <c r="J6" s="118" t="s">
        <v>262</v>
      </c>
      <c r="K6" s="122" t="s">
        <v>269</v>
      </c>
      <c r="L6" s="119" t="s">
        <v>256</v>
      </c>
      <c r="M6" s="120" t="s">
        <v>257</v>
      </c>
      <c r="N6" s="211"/>
      <c r="P6" s="73" t="s">
        <v>224</v>
      </c>
      <c r="Q6" s="35">
        <v>60</v>
      </c>
      <c r="R6" s="27">
        <v>65</v>
      </c>
      <c r="S6" s="27">
        <v>70</v>
      </c>
      <c r="T6" s="27">
        <v>75</v>
      </c>
      <c r="U6" s="31">
        <v>80</v>
      </c>
      <c r="V6" s="43">
        <f>1/(U6-T6)</f>
        <v>0.2</v>
      </c>
    </row>
    <row r="7" spans="1:22" ht="21.75" thickBot="1" x14ac:dyDescent="0.4">
      <c r="A7" s="95" t="s">
        <v>58</v>
      </c>
      <c r="B7" s="96" t="s">
        <v>289</v>
      </c>
      <c r="C7" s="147">
        <v>30</v>
      </c>
      <c r="D7" s="148">
        <v>30</v>
      </c>
      <c r="E7" s="149">
        <f>IF(C7=0,0,IF(D7="N/A",0,IF(D7=0,0,(D7/C7)*100)))</f>
        <v>100</v>
      </c>
      <c r="F7" s="150">
        <f t="shared" ref="F7" si="1">IF(C7=0,0,IF(E7=0,1,IF(E7&gt;=$U$2,5,IF(E7&gt;=$T$2,4+((E7-$T$2)*$V$2),IF(E7&gt;=$S$2,3+((E7-$S$2)*$V$2),IF(E7&gt;=$R$2,2+((E7-$R$2)*$V$2),IF(E7&gt;=$Q$2,1+((E7-$Q$2)*$V$2),1)))))))</f>
        <v>5</v>
      </c>
      <c r="G7" s="147">
        <v>0</v>
      </c>
      <c r="H7" s="149">
        <f>IF(D7=0,0,IF(G7="N/A",0,IF(G7=0,0,(G7/D7)*100)))</f>
        <v>0</v>
      </c>
      <c r="I7" s="150">
        <f t="shared" ref="I7" si="2">IF(C7=0,0,IF(G7=0,1,IF(G7="N/A",1,IF(H7=0,1,IF(H7&gt;=$U$3,5,IF(H7&gt;=$T$3,4+((H7-$T$3)*$V$3),IF(H7&gt;=$S$3,3+((H7-$S$3)*$V$3),IF(H7&gt;=$R$3,2+((H7-$R$3)*$V$3),IF(H7&gt;=$Q$3,1+((H7-$Q$3)*$V$3),1)))))))))</f>
        <v>1</v>
      </c>
      <c r="J7" s="147">
        <v>0</v>
      </c>
      <c r="K7" s="148">
        <v>0</v>
      </c>
      <c r="L7" s="149">
        <f>IF(G7=0,0,IF(K7="N/A",0,IF(K7=0,0,(K7/J7)*100)))</f>
        <v>0</v>
      </c>
      <c r="M7" s="150">
        <f>IF(C7=0,0,IF(L7=0,1,IF(L7="N/A",1,IF(L7=0,1,IF(L7&gt;=$U$4,5,IF(L7&gt;=$T$4,4+((L7-$T$4)*$V$4),IF(L7&gt;=$S$4,3+((L7-$S$4)*$V$4),IF(L7&gt;=$R$4,2+((L7-$R$4)*$V$4),IF(L7&gt;=$Q$4,1+((L7-$Q$4)*$V$4),1)))))))))</f>
        <v>1</v>
      </c>
      <c r="N7" s="103"/>
      <c r="P7" s="75" t="s">
        <v>225</v>
      </c>
      <c r="Q7" s="37">
        <v>80</v>
      </c>
      <c r="R7" s="28">
        <v>85</v>
      </c>
      <c r="S7" s="28">
        <v>90</v>
      </c>
      <c r="T7" s="28">
        <v>95</v>
      </c>
      <c r="U7" s="38">
        <v>100</v>
      </c>
      <c r="V7" s="45">
        <f t="shared" ref="V7:V8" si="3">1/(U7-T7)</f>
        <v>0.2</v>
      </c>
    </row>
    <row r="8" spans="1:22" ht="21.75" thickBot="1" x14ac:dyDescent="0.4">
      <c r="A8" s="97" t="s">
        <v>290</v>
      </c>
      <c r="B8" s="98" t="s">
        <v>84</v>
      </c>
      <c r="C8" s="131">
        <v>0</v>
      </c>
      <c r="D8" s="132">
        <v>0</v>
      </c>
      <c r="E8" s="133">
        <f t="shared" ref="E8:E71" si="4">IF(C8=0,0,IF(D8="N/A",0,IF(D8=0,0,(D8/C8)*100)))</f>
        <v>0</v>
      </c>
      <c r="F8" s="134">
        <f t="shared" ref="F8:F71" si="5">IF(C8=0,0,IF(E8=0,1,IF(E8&gt;=$U$2,5,IF(E8&gt;=$T$2,4+((E8-$T$2)*$V$2),IF(E8&gt;=$S$2,3+((E8-$S$2)*$V$2),IF(E8&gt;=$R$2,2+((E8-$R$2)*$V$2),IF(E8&gt;=$Q$2,1+((E8-$Q$2)*$V$2),1)))))))</f>
        <v>0</v>
      </c>
      <c r="G8" s="131">
        <v>0</v>
      </c>
      <c r="H8" s="133">
        <f t="shared" ref="H8:H71" si="6">IF(D8=0,0,IF(G8="N/A",0,IF(G8=0,0,(G8/D8)*100)))</f>
        <v>0</v>
      </c>
      <c r="I8" s="134">
        <f t="shared" ref="I8:I71" si="7">IF(C8=0,0,IF(G8=0,1,IF(G8="N/A",1,IF(H8=0,1,IF(H8&gt;=$U$3,5,IF(H8&gt;=$T$3,4+((H8-$T$3)*$V$3),IF(H8&gt;=$S$3,3+((H8-$S$3)*$V$3),IF(H8&gt;=$R$3,2+((H8-$R$3)*$V$3),IF(H8&gt;=$Q$3,1+((H8-$Q$3)*$V$3),1)))))))))</f>
        <v>0</v>
      </c>
      <c r="J8" s="131">
        <v>0</v>
      </c>
      <c r="K8" s="132">
        <v>0</v>
      </c>
      <c r="L8" s="133">
        <f t="shared" ref="L8:L71" si="8">IF(G8=0,0,IF(K8="N/A",0,IF(K8=0,0,(K8/J8)*100)))</f>
        <v>0</v>
      </c>
      <c r="M8" s="134">
        <f t="shared" ref="M8:M71" si="9">IF(C8=0,0,IF(L8=0,1,IF(L8="N/A",1,IF(L8=0,1,IF(L8&gt;=$U$4,5,IF(L8&gt;=$T$4,4+((L8-$T$4)*$V$4),IF(L8&gt;=$S$4,3+((L8-$S$4)*$V$4),IF(L8&gt;=$R$4,2+((L8-$R$4)*$V$4),IF(L8&gt;=$Q$4,1+((L8-$Q$4)*$V$4),1)))))))))</f>
        <v>0</v>
      </c>
      <c r="N8" s="104"/>
      <c r="P8" s="74" t="s">
        <v>226</v>
      </c>
      <c r="Q8" s="36">
        <v>60</v>
      </c>
      <c r="R8" s="32">
        <v>65</v>
      </c>
      <c r="S8" s="32">
        <v>70</v>
      </c>
      <c r="T8" s="32">
        <v>75</v>
      </c>
      <c r="U8" s="33">
        <v>80</v>
      </c>
      <c r="V8" s="44">
        <f t="shared" si="3"/>
        <v>0.2</v>
      </c>
    </row>
    <row r="9" spans="1:22" ht="21.75" thickBot="1" x14ac:dyDescent="0.4">
      <c r="A9" s="95" t="s">
        <v>291</v>
      </c>
      <c r="B9" s="96" t="s">
        <v>292</v>
      </c>
      <c r="C9" s="151">
        <v>0</v>
      </c>
      <c r="D9" s="152">
        <v>0</v>
      </c>
      <c r="E9" s="153">
        <f t="shared" si="4"/>
        <v>0</v>
      </c>
      <c r="F9" s="154">
        <f t="shared" si="5"/>
        <v>0</v>
      </c>
      <c r="G9" s="151">
        <v>0</v>
      </c>
      <c r="H9" s="153">
        <f t="shared" si="6"/>
        <v>0</v>
      </c>
      <c r="I9" s="154">
        <f t="shared" si="7"/>
        <v>0</v>
      </c>
      <c r="J9" s="151">
        <v>0</v>
      </c>
      <c r="K9" s="152">
        <v>0</v>
      </c>
      <c r="L9" s="153">
        <f t="shared" si="8"/>
        <v>0</v>
      </c>
      <c r="M9" s="154">
        <f t="shared" si="9"/>
        <v>0</v>
      </c>
      <c r="N9" s="103"/>
    </row>
    <row r="10" spans="1:22" x14ac:dyDescent="0.35">
      <c r="A10" s="26" t="s">
        <v>293</v>
      </c>
      <c r="B10" s="25" t="s">
        <v>74</v>
      </c>
      <c r="C10" s="135">
        <v>0</v>
      </c>
      <c r="D10" s="136">
        <v>0</v>
      </c>
      <c r="E10" s="137">
        <f t="shared" si="4"/>
        <v>0</v>
      </c>
      <c r="F10" s="138">
        <f t="shared" si="5"/>
        <v>0</v>
      </c>
      <c r="G10" s="135">
        <v>0</v>
      </c>
      <c r="H10" s="137">
        <f t="shared" si="6"/>
        <v>0</v>
      </c>
      <c r="I10" s="138">
        <f t="shared" si="7"/>
        <v>0</v>
      </c>
      <c r="J10" s="135">
        <v>0</v>
      </c>
      <c r="K10" s="136">
        <v>0</v>
      </c>
      <c r="L10" s="137">
        <f t="shared" si="8"/>
        <v>0</v>
      </c>
      <c r="M10" s="138">
        <f t="shared" si="9"/>
        <v>0</v>
      </c>
      <c r="N10" s="105"/>
    </row>
    <row r="11" spans="1:22" ht="21.75" customHeight="1" x14ac:dyDescent="0.35">
      <c r="A11" s="22" t="s">
        <v>294</v>
      </c>
      <c r="B11" s="21" t="s">
        <v>154</v>
      </c>
      <c r="C11" s="65">
        <v>0</v>
      </c>
      <c r="D11" s="66">
        <v>0</v>
      </c>
      <c r="E11" s="7">
        <f t="shared" si="4"/>
        <v>0</v>
      </c>
      <c r="F11" s="70">
        <f t="shared" si="5"/>
        <v>0</v>
      </c>
      <c r="G11" s="65">
        <v>0</v>
      </c>
      <c r="H11" s="7">
        <f t="shared" si="6"/>
        <v>0</v>
      </c>
      <c r="I11" s="70">
        <f t="shared" si="7"/>
        <v>0</v>
      </c>
      <c r="J11" s="65">
        <v>0</v>
      </c>
      <c r="K11" s="66">
        <v>0</v>
      </c>
      <c r="L11" s="7">
        <f t="shared" si="8"/>
        <v>0</v>
      </c>
      <c r="M11" s="70">
        <f t="shared" si="9"/>
        <v>0</v>
      </c>
      <c r="N11" s="78"/>
    </row>
    <row r="12" spans="1:22" ht="21.75" customHeight="1" thickBot="1" x14ac:dyDescent="0.4">
      <c r="A12" s="23" t="s">
        <v>295</v>
      </c>
      <c r="B12" s="24" t="s">
        <v>160</v>
      </c>
      <c r="C12" s="127">
        <v>0</v>
      </c>
      <c r="D12" s="128">
        <v>0</v>
      </c>
      <c r="E12" s="129">
        <f t="shared" si="4"/>
        <v>0</v>
      </c>
      <c r="F12" s="130">
        <f t="shared" si="5"/>
        <v>0</v>
      </c>
      <c r="G12" s="127">
        <v>0</v>
      </c>
      <c r="H12" s="129">
        <f t="shared" si="6"/>
        <v>0</v>
      </c>
      <c r="I12" s="130">
        <f t="shared" si="7"/>
        <v>0</v>
      </c>
      <c r="J12" s="127">
        <v>0</v>
      </c>
      <c r="K12" s="128">
        <v>0</v>
      </c>
      <c r="L12" s="129">
        <f t="shared" si="8"/>
        <v>0</v>
      </c>
      <c r="M12" s="130">
        <f t="shared" si="9"/>
        <v>0</v>
      </c>
      <c r="N12" s="106"/>
    </row>
    <row r="13" spans="1:22" ht="21.75" customHeight="1" thickBot="1" x14ac:dyDescent="0.4">
      <c r="A13" s="95" t="s">
        <v>296</v>
      </c>
      <c r="B13" s="96" t="s">
        <v>297</v>
      </c>
      <c r="C13" s="151">
        <v>0</v>
      </c>
      <c r="D13" s="152">
        <v>0</v>
      </c>
      <c r="E13" s="153">
        <f t="shared" si="4"/>
        <v>0</v>
      </c>
      <c r="F13" s="154">
        <f t="shared" si="5"/>
        <v>0</v>
      </c>
      <c r="G13" s="151">
        <v>0</v>
      </c>
      <c r="H13" s="153">
        <f t="shared" si="6"/>
        <v>0</v>
      </c>
      <c r="I13" s="154">
        <f t="shared" si="7"/>
        <v>0</v>
      </c>
      <c r="J13" s="151">
        <v>0</v>
      </c>
      <c r="K13" s="152">
        <v>0</v>
      </c>
      <c r="L13" s="153">
        <f t="shared" si="8"/>
        <v>0</v>
      </c>
      <c r="M13" s="154">
        <f t="shared" si="9"/>
        <v>0</v>
      </c>
      <c r="N13" s="103"/>
    </row>
    <row r="14" spans="1:22" ht="21.75" customHeight="1" x14ac:dyDescent="0.35">
      <c r="A14" s="26" t="s">
        <v>298</v>
      </c>
      <c r="B14" s="25" t="s">
        <v>88</v>
      </c>
      <c r="C14" s="135">
        <v>0</v>
      </c>
      <c r="D14" s="136">
        <v>0</v>
      </c>
      <c r="E14" s="137">
        <f t="shared" si="4"/>
        <v>0</v>
      </c>
      <c r="F14" s="138">
        <f t="shared" si="5"/>
        <v>0</v>
      </c>
      <c r="G14" s="135">
        <v>0</v>
      </c>
      <c r="H14" s="137">
        <f t="shared" si="6"/>
        <v>0</v>
      </c>
      <c r="I14" s="138">
        <f t="shared" si="7"/>
        <v>0</v>
      </c>
      <c r="J14" s="135">
        <v>0</v>
      </c>
      <c r="K14" s="136">
        <v>0</v>
      </c>
      <c r="L14" s="137">
        <f t="shared" si="8"/>
        <v>0</v>
      </c>
      <c r="M14" s="138">
        <f t="shared" si="9"/>
        <v>0</v>
      </c>
      <c r="N14" s="105"/>
    </row>
    <row r="15" spans="1:22" ht="21.75" customHeight="1" thickBot="1" x14ac:dyDescent="0.4">
      <c r="A15" s="23" t="s">
        <v>299</v>
      </c>
      <c r="B15" s="24" t="s">
        <v>92</v>
      </c>
      <c r="C15" s="123">
        <v>0</v>
      </c>
      <c r="D15" s="124">
        <v>0</v>
      </c>
      <c r="E15" s="125">
        <f t="shared" si="4"/>
        <v>0</v>
      </c>
      <c r="F15" s="126">
        <f t="shared" si="5"/>
        <v>0</v>
      </c>
      <c r="G15" s="123">
        <v>0</v>
      </c>
      <c r="H15" s="125">
        <f t="shared" si="6"/>
        <v>0</v>
      </c>
      <c r="I15" s="126">
        <f t="shared" si="7"/>
        <v>0</v>
      </c>
      <c r="J15" s="123">
        <v>0</v>
      </c>
      <c r="K15" s="124">
        <v>0</v>
      </c>
      <c r="L15" s="125">
        <f t="shared" si="8"/>
        <v>0</v>
      </c>
      <c r="M15" s="126">
        <f t="shared" si="9"/>
        <v>0</v>
      </c>
      <c r="N15" s="106"/>
    </row>
    <row r="16" spans="1:22" ht="21.75" customHeight="1" thickBot="1" x14ac:dyDescent="0.4">
      <c r="A16" s="95" t="s">
        <v>300</v>
      </c>
      <c r="B16" s="96" t="s">
        <v>301</v>
      </c>
      <c r="C16" s="151">
        <v>40</v>
      </c>
      <c r="D16" s="152">
        <v>49</v>
      </c>
      <c r="E16" s="153">
        <f t="shared" si="4"/>
        <v>122.50000000000001</v>
      </c>
      <c r="F16" s="154">
        <f t="shared" si="5"/>
        <v>5</v>
      </c>
      <c r="G16" s="151">
        <v>19</v>
      </c>
      <c r="H16" s="153">
        <f t="shared" si="6"/>
        <v>38.775510204081634</v>
      </c>
      <c r="I16" s="154">
        <f t="shared" si="7"/>
        <v>1</v>
      </c>
      <c r="J16" s="151">
        <v>11</v>
      </c>
      <c r="K16" s="152">
        <v>19</v>
      </c>
      <c r="L16" s="153">
        <f t="shared" si="8"/>
        <v>172.72727272727272</v>
      </c>
      <c r="M16" s="154">
        <f t="shared" si="9"/>
        <v>5</v>
      </c>
      <c r="N16" s="107"/>
    </row>
    <row r="17" spans="1:14" ht="21.75" customHeight="1" x14ac:dyDescent="0.35">
      <c r="A17" s="26" t="s">
        <v>302</v>
      </c>
      <c r="B17" s="25" t="s">
        <v>102</v>
      </c>
      <c r="C17" s="135">
        <v>0</v>
      </c>
      <c r="D17" s="136">
        <v>0</v>
      </c>
      <c r="E17" s="137">
        <f t="shared" si="4"/>
        <v>0</v>
      </c>
      <c r="F17" s="138">
        <f t="shared" si="5"/>
        <v>0</v>
      </c>
      <c r="G17" s="135">
        <v>0</v>
      </c>
      <c r="H17" s="137">
        <f t="shared" si="6"/>
        <v>0</v>
      </c>
      <c r="I17" s="138">
        <f t="shared" si="7"/>
        <v>0</v>
      </c>
      <c r="J17" s="135">
        <v>0</v>
      </c>
      <c r="K17" s="136">
        <v>0</v>
      </c>
      <c r="L17" s="137">
        <f t="shared" si="8"/>
        <v>0</v>
      </c>
      <c r="M17" s="138">
        <f t="shared" si="9"/>
        <v>0</v>
      </c>
      <c r="N17" s="108"/>
    </row>
    <row r="18" spans="1:14" ht="21.75" customHeight="1" x14ac:dyDescent="0.35">
      <c r="A18" s="22" t="s">
        <v>303</v>
      </c>
      <c r="B18" s="21" t="s">
        <v>96</v>
      </c>
      <c r="C18" s="114">
        <v>0</v>
      </c>
      <c r="D18" s="115">
        <v>0</v>
      </c>
      <c r="E18" s="116">
        <f t="shared" si="4"/>
        <v>0</v>
      </c>
      <c r="F18" s="117">
        <f t="shared" si="5"/>
        <v>0</v>
      </c>
      <c r="G18" s="114">
        <v>0</v>
      </c>
      <c r="H18" s="116">
        <f t="shared" si="6"/>
        <v>0</v>
      </c>
      <c r="I18" s="117">
        <f t="shared" si="7"/>
        <v>0</v>
      </c>
      <c r="J18" s="114">
        <v>0</v>
      </c>
      <c r="K18" s="115">
        <v>0</v>
      </c>
      <c r="L18" s="116">
        <f t="shared" si="8"/>
        <v>0</v>
      </c>
      <c r="M18" s="117">
        <f t="shared" si="9"/>
        <v>0</v>
      </c>
      <c r="N18" s="109"/>
    </row>
    <row r="19" spans="1:14" ht="21.75" customHeight="1" thickBot="1" x14ac:dyDescent="0.4">
      <c r="A19" s="23" t="s">
        <v>304</v>
      </c>
      <c r="B19" s="24" t="s">
        <v>100</v>
      </c>
      <c r="C19" s="123">
        <v>0</v>
      </c>
      <c r="D19" s="124">
        <v>0</v>
      </c>
      <c r="E19" s="125">
        <f t="shared" si="4"/>
        <v>0</v>
      </c>
      <c r="F19" s="126">
        <f t="shared" si="5"/>
        <v>0</v>
      </c>
      <c r="G19" s="123">
        <v>0</v>
      </c>
      <c r="H19" s="125">
        <f t="shared" si="6"/>
        <v>0</v>
      </c>
      <c r="I19" s="126">
        <f t="shared" si="7"/>
        <v>0</v>
      </c>
      <c r="J19" s="123">
        <v>0</v>
      </c>
      <c r="K19" s="124">
        <v>0</v>
      </c>
      <c r="L19" s="125">
        <f t="shared" si="8"/>
        <v>0</v>
      </c>
      <c r="M19" s="126">
        <f t="shared" si="9"/>
        <v>0</v>
      </c>
      <c r="N19" s="110"/>
    </row>
    <row r="20" spans="1:14" ht="21.75" customHeight="1" thickBot="1" x14ac:dyDescent="0.4">
      <c r="A20" s="95" t="s">
        <v>305</v>
      </c>
      <c r="B20" s="96" t="s">
        <v>306</v>
      </c>
      <c r="C20" s="151">
        <v>20</v>
      </c>
      <c r="D20" s="152">
        <v>21</v>
      </c>
      <c r="E20" s="153">
        <f t="shared" si="4"/>
        <v>105</v>
      </c>
      <c r="F20" s="154">
        <f t="shared" si="5"/>
        <v>5</v>
      </c>
      <c r="G20" s="151">
        <v>21</v>
      </c>
      <c r="H20" s="153">
        <f t="shared" si="6"/>
        <v>100</v>
      </c>
      <c r="I20" s="154">
        <f t="shared" si="7"/>
        <v>5</v>
      </c>
      <c r="J20" s="151">
        <v>16</v>
      </c>
      <c r="K20" s="152">
        <v>21</v>
      </c>
      <c r="L20" s="153">
        <f t="shared" si="8"/>
        <v>131.25</v>
      </c>
      <c r="M20" s="154">
        <f t="shared" si="9"/>
        <v>5</v>
      </c>
      <c r="N20" s="107"/>
    </row>
    <row r="21" spans="1:14" ht="21.75" customHeight="1" x14ac:dyDescent="0.35">
      <c r="A21" s="26" t="s">
        <v>307</v>
      </c>
      <c r="B21" s="25" t="s">
        <v>110</v>
      </c>
      <c r="C21" s="135">
        <v>0</v>
      </c>
      <c r="D21" s="136">
        <v>0</v>
      </c>
      <c r="E21" s="137">
        <f t="shared" si="4"/>
        <v>0</v>
      </c>
      <c r="F21" s="138">
        <f t="shared" si="5"/>
        <v>0</v>
      </c>
      <c r="G21" s="135">
        <v>0</v>
      </c>
      <c r="H21" s="137">
        <f t="shared" si="6"/>
        <v>0</v>
      </c>
      <c r="I21" s="138">
        <f t="shared" si="7"/>
        <v>0</v>
      </c>
      <c r="J21" s="135">
        <v>0</v>
      </c>
      <c r="K21" s="136">
        <v>0</v>
      </c>
      <c r="L21" s="137">
        <f t="shared" si="8"/>
        <v>0</v>
      </c>
      <c r="M21" s="138">
        <f t="shared" si="9"/>
        <v>0</v>
      </c>
      <c r="N21" s="111"/>
    </row>
    <row r="22" spans="1:14" ht="21.75" customHeight="1" x14ac:dyDescent="0.35">
      <c r="A22" s="22" t="s">
        <v>308</v>
      </c>
      <c r="B22" s="21" t="s">
        <v>116</v>
      </c>
      <c r="C22" s="65">
        <v>20</v>
      </c>
      <c r="D22" s="66">
        <v>20</v>
      </c>
      <c r="E22" s="7">
        <f t="shared" si="4"/>
        <v>100</v>
      </c>
      <c r="F22" s="70">
        <f t="shared" si="5"/>
        <v>5</v>
      </c>
      <c r="G22" s="65">
        <v>15</v>
      </c>
      <c r="H22" s="7">
        <f t="shared" si="6"/>
        <v>75</v>
      </c>
      <c r="I22" s="70">
        <f t="shared" si="7"/>
        <v>4</v>
      </c>
      <c r="J22" s="65">
        <v>0</v>
      </c>
      <c r="K22" s="66">
        <v>0</v>
      </c>
      <c r="L22" s="7">
        <f t="shared" si="8"/>
        <v>0</v>
      </c>
      <c r="M22" s="70">
        <f t="shared" si="9"/>
        <v>1</v>
      </c>
      <c r="N22" s="109"/>
    </row>
    <row r="23" spans="1:14" ht="21.75" customHeight="1" thickBot="1" x14ac:dyDescent="0.4">
      <c r="A23" s="23" t="s">
        <v>309</v>
      </c>
      <c r="B23" s="24" t="s">
        <v>114</v>
      </c>
      <c r="C23" s="123">
        <v>0</v>
      </c>
      <c r="D23" s="124">
        <v>0</v>
      </c>
      <c r="E23" s="125">
        <f t="shared" si="4"/>
        <v>0</v>
      </c>
      <c r="F23" s="126">
        <f t="shared" si="5"/>
        <v>0</v>
      </c>
      <c r="G23" s="123">
        <v>0</v>
      </c>
      <c r="H23" s="125">
        <f t="shared" si="6"/>
        <v>0</v>
      </c>
      <c r="I23" s="126">
        <f t="shared" si="7"/>
        <v>0</v>
      </c>
      <c r="J23" s="123">
        <v>0</v>
      </c>
      <c r="K23" s="124">
        <v>0</v>
      </c>
      <c r="L23" s="125">
        <f t="shared" si="8"/>
        <v>0</v>
      </c>
      <c r="M23" s="126">
        <f t="shared" si="9"/>
        <v>0</v>
      </c>
      <c r="N23" s="110"/>
    </row>
    <row r="24" spans="1:14" ht="21.75" customHeight="1" thickBot="1" x14ac:dyDescent="0.4">
      <c r="A24" s="95" t="s">
        <v>310</v>
      </c>
      <c r="B24" s="96" t="s">
        <v>311</v>
      </c>
      <c r="C24" s="151">
        <v>154</v>
      </c>
      <c r="D24" s="152">
        <v>158</v>
      </c>
      <c r="E24" s="153">
        <f t="shared" si="4"/>
        <v>102.59740259740259</v>
      </c>
      <c r="F24" s="154">
        <f t="shared" si="5"/>
        <v>5</v>
      </c>
      <c r="G24" s="151">
        <v>63</v>
      </c>
      <c r="H24" s="153">
        <f t="shared" si="6"/>
        <v>39.87341772151899</v>
      </c>
      <c r="I24" s="154">
        <f t="shared" si="7"/>
        <v>1</v>
      </c>
      <c r="J24" s="151">
        <v>19</v>
      </c>
      <c r="K24" s="152">
        <v>63</v>
      </c>
      <c r="L24" s="153">
        <f t="shared" si="8"/>
        <v>331.57894736842104</v>
      </c>
      <c r="M24" s="154">
        <f t="shared" si="9"/>
        <v>5</v>
      </c>
      <c r="N24" s="107"/>
    </row>
    <row r="25" spans="1:14" ht="21.75" customHeight="1" x14ac:dyDescent="0.35">
      <c r="A25" s="26" t="s">
        <v>312</v>
      </c>
      <c r="B25" s="25" t="s">
        <v>120</v>
      </c>
      <c r="C25" s="139">
        <v>32</v>
      </c>
      <c r="D25" s="140">
        <v>34</v>
      </c>
      <c r="E25" s="141">
        <f t="shared" si="4"/>
        <v>106.25</v>
      </c>
      <c r="F25" s="142">
        <f t="shared" si="5"/>
        <v>5</v>
      </c>
      <c r="G25" s="139">
        <v>14</v>
      </c>
      <c r="H25" s="141">
        <f t="shared" si="6"/>
        <v>41.17647058823529</v>
      </c>
      <c r="I25" s="142">
        <f t="shared" si="7"/>
        <v>1</v>
      </c>
      <c r="J25" s="139">
        <v>14</v>
      </c>
      <c r="K25" s="140">
        <v>14</v>
      </c>
      <c r="L25" s="141">
        <f t="shared" si="8"/>
        <v>100</v>
      </c>
      <c r="M25" s="142">
        <f t="shared" si="9"/>
        <v>5</v>
      </c>
      <c r="N25" s="108"/>
    </row>
    <row r="26" spans="1:14" ht="21.75" customHeight="1" x14ac:dyDescent="0.35">
      <c r="A26" s="22" t="s">
        <v>313</v>
      </c>
      <c r="B26" s="21" t="s">
        <v>140</v>
      </c>
      <c r="C26" s="65">
        <v>0</v>
      </c>
      <c r="D26" s="66">
        <v>0</v>
      </c>
      <c r="E26" s="7">
        <f t="shared" si="4"/>
        <v>0</v>
      </c>
      <c r="F26" s="70">
        <f t="shared" si="5"/>
        <v>0</v>
      </c>
      <c r="G26" s="65">
        <v>0</v>
      </c>
      <c r="H26" s="7">
        <f t="shared" si="6"/>
        <v>0</v>
      </c>
      <c r="I26" s="70">
        <f t="shared" si="7"/>
        <v>0</v>
      </c>
      <c r="J26" s="65">
        <v>0</v>
      </c>
      <c r="K26" s="66">
        <v>0</v>
      </c>
      <c r="L26" s="7">
        <f t="shared" si="8"/>
        <v>0</v>
      </c>
      <c r="M26" s="70">
        <f t="shared" si="9"/>
        <v>0</v>
      </c>
      <c r="N26" s="109"/>
    </row>
    <row r="27" spans="1:14" ht="21.75" customHeight="1" x14ac:dyDescent="0.35">
      <c r="A27" s="22" t="s">
        <v>314</v>
      </c>
      <c r="B27" s="21" t="s">
        <v>128</v>
      </c>
      <c r="C27" s="65">
        <v>16</v>
      </c>
      <c r="D27" s="66">
        <v>26</v>
      </c>
      <c r="E27" s="7">
        <f t="shared" si="4"/>
        <v>162.5</v>
      </c>
      <c r="F27" s="70">
        <f t="shared" si="5"/>
        <v>5</v>
      </c>
      <c r="G27" s="65">
        <v>23</v>
      </c>
      <c r="H27" s="7">
        <f t="shared" si="6"/>
        <v>88.461538461538453</v>
      </c>
      <c r="I27" s="70">
        <f t="shared" si="7"/>
        <v>5</v>
      </c>
      <c r="J27" s="65">
        <v>23</v>
      </c>
      <c r="K27" s="66">
        <v>23</v>
      </c>
      <c r="L27" s="7">
        <f t="shared" si="8"/>
        <v>100</v>
      </c>
      <c r="M27" s="70">
        <f t="shared" si="9"/>
        <v>5</v>
      </c>
      <c r="N27" s="109"/>
    </row>
    <row r="28" spans="1:14" ht="21.75" customHeight="1" thickBot="1" x14ac:dyDescent="0.4">
      <c r="A28" s="23" t="s">
        <v>315</v>
      </c>
      <c r="B28" s="24" t="s">
        <v>134</v>
      </c>
      <c r="C28" s="123">
        <v>16</v>
      </c>
      <c r="D28" s="124">
        <v>16</v>
      </c>
      <c r="E28" s="125">
        <f t="shared" si="4"/>
        <v>100</v>
      </c>
      <c r="F28" s="126">
        <f t="shared" si="5"/>
        <v>5</v>
      </c>
      <c r="G28" s="123">
        <v>6</v>
      </c>
      <c r="H28" s="125">
        <f t="shared" si="6"/>
        <v>37.5</v>
      </c>
      <c r="I28" s="126">
        <f t="shared" si="7"/>
        <v>1</v>
      </c>
      <c r="J28" s="123">
        <v>6</v>
      </c>
      <c r="K28" s="124">
        <v>6</v>
      </c>
      <c r="L28" s="125">
        <f t="shared" si="8"/>
        <v>100</v>
      </c>
      <c r="M28" s="126">
        <f t="shared" si="9"/>
        <v>5</v>
      </c>
      <c r="N28" s="110"/>
    </row>
    <row r="29" spans="1:14" ht="21.75" customHeight="1" thickBot="1" x14ac:dyDescent="0.4">
      <c r="A29" s="95" t="s">
        <v>316</v>
      </c>
      <c r="B29" s="96" t="s">
        <v>317</v>
      </c>
      <c r="C29" s="151">
        <v>100</v>
      </c>
      <c r="D29" s="152">
        <v>101</v>
      </c>
      <c r="E29" s="153">
        <f t="shared" si="4"/>
        <v>101</v>
      </c>
      <c r="F29" s="154">
        <f t="shared" si="5"/>
        <v>5</v>
      </c>
      <c r="G29" s="151">
        <v>28</v>
      </c>
      <c r="H29" s="153">
        <f t="shared" si="6"/>
        <v>27.722772277227726</v>
      </c>
      <c r="I29" s="154">
        <f t="shared" si="7"/>
        <v>1</v>
      </c>
      <c r="J29" s="151">
        <v>28</v>
      </c>
      <c r="K29" s="152">
        <v>28</v>
      </c>
      <c r="L29" s="153">
        <f t="shared" si="8"/>
        <v>100</v>
      </c>
      <c r="M29" s="154">
        <f t="shared" si="9"/>
        <v>5</v>
      </c>
      <c r="N29" s="107"/>
    </row>
    <row r="30" spans="1:14" ht="21.75" customHeight="1" x14ac:dyDescent="0.35">
      <c r="A30" s="26" t="s">
        <v>318</v>
      </c>
      <c r="B30" s="25" t="s">
        <v>146</v>
      </c>
      <c r="C30" s="135">
        <v>0</v>
      </c>
      <c r="D30" s="136">
        <v>0</v>
      </c>
      <c r="E30" s="137">
        <f t="shared" si="4"/>
        <v>0</v>
      </c>
      <c r="F30" s="138">
        <f t="shared" si="5"/>
        <v>0</v>
      </c>
      <c r="G30" s="135">
        <v>0</v>
      </c>
      <c r="H30" s="137">
        <f t="shared" si="6"/>
        <v>0</v>
      </c>
      <c r="I30" s="138">
        <f t="shared" si="7"/>
        <v>0</v>
      </c>
      <c r="J30" s="135">
        <v>0</v>
      </c>
      <c r="K30" s="136">
        <v>0</v>
      </c>
      <c r="L30" s="137">
        <f t="shared" si="8"/>
        <v>0</v>
      </c>
      <c r="M30" s="138">
        <f t="shared" si="9"/>
        <v>0</v>
      </c>
      <c r="N30" s="108"/>
    </row>
    <row r="31" spans="1:14" ht="21.75" customHeight="1" x14ac:dyDescent="0.35">
      <c r="A31" s="22" t="s">
        <v>319</v>
      </c>
      <c r="B31" s="21" t="s">
        <v>148</v>
      </c>
      <c r="C31" s="65">
        <v>0</v>
      </c>
      <c r="D31" s="66">
        <v>0</v>
      </c>
      <c r="E31" s="7">
        <f t="shared" si="4"/>
        <v>0</v>
      </c>
      <c r="F31" s="70">
        <f t="shared" si="5"/>
        <v>0</v>
      </c>
      <c r="G31" s="65">
        <v>0</v>
      </c>
      <c r="H31" s="7">
        <f t="shared" si="6"/>
        <v>0</v>
      </c>
      <c r="I31" s="70">
        <f t="shared" si="7"/>
        <v>0</v>
      </c>
      <c r="J31" s="65">
        <v>0</v>
      </c>
      <c r="K31" s="66">
        <v>0</v>
      </c>
      <c r="L31" s="7">
        <f t="shared" si="8"/>
        <v>0</v>
      </c>
      <c r="M31" s="70">
        <f t="shared" si="9"/>
        <v>0</v>
      </c>
      <c r="N31" s="109"/>
    </row>
    <row r="32" spans="1:14" ht="21.75" customHeight="1" x14ac:dyDescent="0.35">
      <c r="A32" s="22" t="s">
        <v>320</v>
      </c>
      <c r="B32" s="21" t="s">
        <v>144</v>
      </c>
      <c r="C32" s="114">
        <v>0</v>
      </c>
      <c r="D32" s="115">
        <v>0</v>
      </c>
      <c r="E32" s="116">
        <f t="shared" si="4"/>
        <v>0</v>
      </c>
      <c r="F32" s="117">
        <f t="shared" si="5"/>
        <v>0</v>
      </c>
      <c r="G32" s="114">
        <v>0</v>
      </c>
      <c r="H32" s="116">
        <f t="shared" si="6"/>
        <v>0</v>
      </c>
      <c r="I32" s="117">
        <f t="shared" si="7"/>
        <v>0</v>
      </c>
      <c r="J32" s="114">
        <v>0</v>
      </c>
      <c r="K32" s="115">
        <v>0</v>
      </c>
      <c r="L32" s="116">
        <f t="shared" si="8"/>
        <v>0</v>
      </c>
      <c r="M32" s="117">
        <f t="shared" si="9"/>
        <v>0</v>
      </c>
      <c r="N32" s="109"/>
    </row>
    <row r="33" spans="1:14" ht="21.75" customHeight="1" thickBot="1" x14ac:dyDescent="0.4">
      <c r="A33" s="23" t="s">
        <v>321</v>
      </c>
      <c r="B33" s="24" t="s">
        <v>142</v>
      </c>
      <c r="C33" s="123">
        <v>14</v>
      </c>
      <c r="D33" s="124">
        <v>28</v>
      </c>
      <c r="E33" s="125">
        <f t="shared" si="4"/>
        <v>200</v>
      </c>
      <c r="F33" s="126">
        <f t="shared" si="5"/>
        <v>5</v>
      </c>
      <c r="G33" s="123">
        <v>12</v>
      </c>
      <c r="H33" s="125">
        <f t="shared" si="6"/>
        <v>42.857142857142854</v>
      </c>
      <c r="I33" s="126">
        <f t="shared" si="7"/>
        <v>1</v>
      </c>
      <c r="J33" s="123">
        <v>12</v>
      </c>
      <c r="K33" s="124">
        <v>12</v>
      </c>
      <c r="L33" s="125">
        <f t="shared" si="8"/>
        <v>100</v>
      </c>
      <c r="M33" s="126">
        <f t="shared" si="9"/>
        <v>5</v>
      </c>
      <c r="N33" s="110"/>
    </row>
    <row r="34" spans="1:14" ht="21.75" customHeight="1" thickBot="1" x14ac:dyDescent="0.4">
      <c r="A34" s="95" t="s">
        <v>322</v>
      </c>
      <c r="B34" s="96" t="s">
        <v>323</v>
      </c>
      <c r="C34" s="151">
        <v>60</v>
      </c>
      <c r="D34" s="152">
        <v>71</v>
      </c>
      <c r="E34" s="153">
        <f t="shared" si="4"/>
        <v>118.33333333333333</v>
      </c>
      <c r="F34" s="154">
        <f t="shared" si="5"/>
        <v>5</v>
      </c>
      <c r="G34" s="151">
        <v>39</v>
      </c>
      <c r="H34" s="153">
        <f t="shared" si="6"/>
        <v>54.929577464788736</v>
      </c>
      <c r="I34" s="154">
        <f t="shared" si="7"/>
        <v>1</v>
      </c>
      <c r="J34" s="151">
        <v>8</v>
      </c>
      <c r="K34" s="152">
        <v>39</v>
      </c>
      <c r="L34" s="153">
        <f>IF(G34=0,0,IF(K34="N/A",0,IF(K34=0,0,(K34/J34)*100)))</f>
        <v>487.5</v>
      </c>
      <c r="M34" s="154">
        <f>IF(C34=0,0,IF(L34=0,1,IF(L34="N/A",1,IF(L34=0,1,IF(L34&gt;=$U$4,5,IF(L34&gt;=$T$4,4+((L34-$T$4)*$V$4),IF(L34&gt;=$S$4,3+((L34-$S$4)*$V$4),IF(L34&gt;=$R$4,2+((L34-$R$4)*$V$4),IF(L34&gt;=$Q$4,1+((L34-$Q$4)*$V$4),1)))))))))</f>
        <v>5</v>
      </c>
      <c r="N34" s="107"/>
    </row>
    <row r="35" spans="1:14" ht="21.75" customHeight="1" x14ac:dyDescent="0.35">
      <c r="A35" s="26" t="s">
        <v>324</v>
      </c>
      <c r="B35" s="25" t="s">
        <v>158</v>
      </c>
      <c r="C35" s="135">
        <v>0</v>
      </c>
      <c r="D35" s="136">
        <v>0</v>
      </c>
      <c r="E35" s="137">
        <f t="shared" si="4"/>
        <v>0</v>
      </c>
      <c r="F35" s="138">
        <f t="shared" si="5"/>
        <v>0</v>
      </c>
      <c r="G35" s="135">
        <v>0</v>
      </c>
      <c r="H35" s="137">
        <f t="shared" si="6"/>
        <v>0</v>
      </c>
      <c r="I35" s="138">
        <f t="shared" si="7"/>
        <v>0</v>
      </c>
      <c r="J35" s="135">
        <v>0</v>
      </c>
      <c r="K35" s="136">
        <v>0</v>
      </c>
      <c r="L35" s="137">
        <f t="shared" si="8"/>
        <v>0</v>
      </c>
      <c r="M35" s="138">
        <f t="shared" si="9"/>
        <v>0</v>
      </c>
      <c r="N35" s="108"/>
    </row>
    <row r="36" spans="1:14" ht="21.75" customHeight="1" x14ac:dyDescent="0.35">
      <c r="A36" s="22" t="s">
        <v>325</v>
      </c>
      <c r="B36" s="21" t="s">
        <v>152</v>
      </c>
      <c r="C36" s="65">
        <v>30</v>
      </c>
      <c r="D36" s="66">
        <v>42</v>
      </c>
      <c r="E36" s="7">
        <f t="shared" si="4"/>
        <v>140</v>
      </c>
      <c r="F36" s="70">
        <f t="shared" si="5"/>
        <v>5</v>
      </c>
      <c r="G36" s="65">
        <v>21</v>
      </c>
      <c r="H36" s="7">
        <f t="shared" si="6"/>
        <v>50</v>
      </c>
      <c r="I36" s="70">
        <f t="shared" si="7"/>
        <v>1</v>
      </c>
      <c r="J36" s="65">
        <v>21</v>
      </c>
      <c r="K36" s="66">
        <v>21</v>
      </c>
      <c r="L36" s="7">
        <f t="shared" si="8"/>
        <v>100</v>
      </c>
      <c r="M36" s="70">
        <f t="shared" si="9"/>
        <v>5</v>
      </c>
      <c r="N36" s="109"/>
    </row>
    <row r="37" spans="1:14" ht="21.75" customHeight="1" thickBot="1" x14ac:dyDescent="0.4">
      <c r="A37" s="23" t="s">
        <v>326</v>
      </c>
      <c r="B37" s="24" t="s">
        <v>156</v>
      </c>
      <c r="C37" s="127">
        <v>0</v>
      </c>
      <c r="D37" s="128">
        <v>0</v>
      </c>
      <c r="E37" s="129">
        <f t="shared" si="4"/>
        <v>0</v>
      </c>
      <c r="F37" s="130">
        <f t="shared" si="5"/>
        <v>0</v>
      </c>
      <c r="G37" s="127">
        <v>0</v>
      </c>
      <c r="H37" s="129">
        <f t="shared" si="6"/>
        <v>0</v>
      </c>
      <c r="I37" s="130">
        <f t="shared" si="7"/>
        <v>0</v>
      </c>
      <c r="J37" s="127">
        <v>0</v>
      </c>
      <c r="K37" s="128">
        <v>0</v>
      </c>
      <c r="L37" s="129">
        <f t="shared" si="8"/>
        <v>0</v>
      </c>
      <c r="M37" s="130">
        <f t="shared" si="9"/>
        <v>0</v>
      </c>
      <c r="N37" s="110"/>
    </row>
    <row r="38" spans="1:14" ht="21.75" customHeight="1" thickBot="1" x14ac:dyDescent="0.4">
      <c r="A38" s="95" t="s">
        <v>327</v>
      </c>
      <c r="B38" s="96" t="s">
        <v>328</v>
      </c>
      <c r="C38" s="151">
        <v>0</v>
      </c>
      <c r="D38" s="152">
        <v>0</v>
      </c>
      <c r="E38" s="153">
        <f t="shared" si="4"/>
        <v>0</v>
      </c>
      <c r="F38" s="154">
        <f t="shared" si="5"/>
        <v>0</v>
      </c>
      <c r="G38" s="151">
        <v>0</v>
      </c>
      <c r="H38" s="153">
        <f t="shared" si="6"/>
        <v>0</v>
      </c>
      <c r="I38" s="154">
        <f t="shared" si="7"/>
        <v>0</v>
      </c>
      <c r="J38" s="151">
        <v>0</v>
      </c>
      <c r="K38" s="152">
        <v>0</v>
      </c>
      <c r="L38" s="153">
        <f t="shared" si="8"/>
        <v>0</v>
      </c>
      <c r="M38" s="154">
        <f t="shared" si="9"/>
        <v>0</v>
      </c>
      <c r="N38" s="107"/>
    </row>
    <row r="39" spans="1:14" ht="21.75" customHeight="1" x14ac:dyDescent="0.35">
      <c r="A39" s="26" t="s">
        <v>329</v>
      </c>
      <c r="B39" s="25" t="s">
        <v>122</v>
      </c>
      <c r="C39" s="135">
        <v>32</v>
      </c>
      <c r="D39" s="136">
        <v>33</v>
      </c>
      <c r="E39" s="137">
        <f t="shared" si="4"/>
        <v>103.125</v>
      </c>
      <c r="F39" s="138">
        <f t="shared" si="5"/>
        <v>5</v>
      </c>
      <c r="G39" s="135">
        <v>18</v>
      </c>
      <c r="H39" s="137">
        <f t="shared" si="6"/>
        <v>54.54545454545454</v>
      </c>
      <c r="I39" s="138">
        <f t="shared" si="7"/>
        <v>1</v>
      </c>
      <c r="J39" s="135">
        <v>13</v>
      </c>
      <c r="K39" s="136">
        <v>18</v>
      </c>
      <c r="L39" s="137">
        <f t="shared" si="8"/>
        <v>138.46153846153845</v>
      </c>
      <c r="M39" s="138">
        <f t="shared" si="9"/>
        <v>5</v>
      </c>
      <c r="N39" s="108"/>
    </row>
    <row r="40" spans="1:14" ht="21.75" customHeight="1" x14ac:dyDescent="0.35">
      <c r="A40" s="22" t="s">
        <v>330</v>
      </c>
      <c r="B40" s="21" t="s">
        <v>166</v>
      </c>
      <c r="C40" s="65">
        <v>0</v>
      </c>
      <c r="D40" s="66">
        <v>0</v>
      </c>
      <c r="E40" s="7">
        <f t="shared" si="4"/>
        <v>0</v>
      </c>
      <c r="F40" s="70">
        <f t="shared" si="5"/>
        <v>0</v>
      </c>
      <c r="G40" s="65">
        <v>0</v>
      </c>
      <c r="H40" s="7">
        <f t="shared" si="6"/>
        <v>0</v>
      </c>
      <c r="I40" s="70">
        <f t="shared" si="7"/>
        <v>0</v>
      </c>
      <c r="J40" s="65">
        <v>0</v>
      </c>
      <c r="K40" s="66">
        <v>0</v>
      </c>
      <c r="L40" s="7">
        <f t="shared" si="8"/>
        <v>0</v>
      </c>
      <c r="M40" s="70">
        <f t="shared" si="9"/>
        <v>0</v>
      </c>
      <c r="N40" s="109"/>
    </row>
    <row r="41" spans="1:14" ht="21.75" customHeight="1" x14ac:dyDescent="0.35">
      <c r="A41" s="22" t="s">
        <v>331</v>
      </c>
      <c r="B41" s="21" t="s">
        <v>172</v>
      </c>
      <c r="C41" s="65">
        <v>0</v>
      </c>
      <c r="D41" s="66">
        <v>0</v>
      </c>
      <c r="E41" s="7">
        <f t="shared" si="4"/>
        <v>0</v>
      </c>
      <c r="F41" s="70">
        <f t="shared" si="5"/>
        <v>0</v>
      </c>
      <c r="G41" s="65">
        <v>0</v>
      </c>
      <c r="H41" s="7">
        <f t="shared" si="6"/>
        <v>0</v>
      </c>
      <c r="I41" s="70">
        <f t="shared" si="7"/>
        <v>0</v>
      </c>
      <c r="J41" s="65">
        <v>0</v>
      </c>
      <c r="K41" s="66">
        <v>0</v>
      </c>
      <c r="L41" s="7">
        <f t="shared" si="8"/>
        <v>0</v>
      </c>
      <c r="M41" s="70">
        <f t="shared" si="9"/>
        <v>0</v>
      </c>
      <c r="N41" s="109"/>
    </row>
    <row r="42" spans="1:14" ht="21.75" customHeight="1" thickBot="1" x14ac:dyDescent="0.4">
      <c r="A42" s="23" t="s">
        <v>332</v>
      </c>
      <c r="B42" s="24" t="s">
        <v>170</v>
      </c>
      <c r="C42" s="123">
        <v>0</v>
      </c>
      <c r="D42" s="124">
        <v>0</v>
      </c>
      <c r="E42" s="125">
        <f t="shared" si="4"/>
        <v>0</v>
      </c>
      <c r="F42" s="126">
        <f t="shared" si="5"/>
        <v>0</v>
      </c>
      <c r="G42" s="123">
        <v>0</v>
      </c>
      <c r="H42" s="125">
        <f t="shared" si="6"/>
        <v>0</v>
      </c>
      <c r="I42" s="126">
        <f t="shared" si="7"/>
        <v>0</v>
      </c>
      <c r="J42" s="123">
        <v>0</v>
      </c>
      <c r="K42" s="124">
        <v>0</v>
      </c>
      <c r="L42" s="125">
        <f t="shared" si="8"/>
        <v>0</v>
      </c>
      <c r="M42" s="126">
        <f t="shared" si="9"/>
        <v>0</v>
      </c>
      <c r="N42" s="110"/>
    </row>
    <row r="43" spans="1:14" ht="21.75" customHeight="1" thickBot="1" x14ac:dyDescent="0.4">
      <c r="A43" s="95" t="s">
        <v>333</v>
      </c>
      <c r="B43" s="96" t="s">
        <v>334</v>
      </c>
      <c r="C43" s="151">
        <v>0</v>
      </c>
      <c r="D43" s="152">
        <v>0</v>
      </c>
      <c r="E43" s="153">
        <f t="shared" si="4"/>
        <v>0</v>
      </c>
      <c r="F43" s="154">
        <f t="shared" si="5"/>
        <v>0</v>
      </c>
      <c r="G43" s="151">
        <v>0</v>
      </c>
      <c r="H43" s="153">
        <f t="shared" si="6"/>
        <v>0</v>
      </c>
      <c r="I43" s="154">
        <f t="shared" si="7"/>
        <v>0</v>
      </c>
      <c r="J43" s="151">
        <v>0</v>
      </c>
      <c r="K43" s="152">
        <v>0</v>
      </c>
      <c r="L43" s="153">
        <f t="shared" si="8"/>
        <v>0</v>
      </c>
      <c r="M43" s="154">
        <f t="shared" si="9"/>
        <v>0</v>
      </c>
      <c r="N43" s="107"/>
    </row>
    <row r="44" spans="1:14" ht="21.75" customHeight="1" x14ac:dyDescent="0.35">
      <c r="A44" s="26" t="s">
        <v>335</v>
      </c>
      <c r="B44" s="25" t="s">
        <v>186</v>
      </c>
      <c r="C44" s="135">
        <v>0</v>
      </c>
      <c r="D44" s="136">
        <v>0</v>
      </c>
      <c r="E44" s="137">
        <f t="shared" si="4"/>
        <v>0</v>
      </c>
      <c r="F44" s="138">
        <f t="shared" si="5"/>
        <v>0</v>
      </c>
      <c r="G44" s="135">
        <v>0</v>
      </c>
      <c r="H44" s="137">
        <f t="shared" si="6"/>
        <v>0</v>
      </c>
      <c r="I44" s="138">
        <f t="shared" si="7"/>
        <v>0</v>
      </c>
      <c r="J44" s="135">
        <v>0</v>
      </c>
      <c r="K44" s="136">
        <v>0</v>
      </c>
      <c r="L44" s="137">
        <f t="shared" si="8"/>
        <v>0</v>
      </c>
      <c r="M44" s="138">
        <f t="shared" si="9"/>
        <v>0</v>
      </c>
      <c r="N44" s="108"/>
    </row>
    <row r="45" spans="1:14" ht="21.75" customHeight="1" thickBot="1" x14ac:dyDescent="0.4">
      <c r="A45" s="23" t="s">
        <v>336</v>
      </c>
      <c r="B45" s="24" t="s">
        <v>168</v>
      </c>
      <c r="C45" s="123">
        <v>20</v>
      </c>
      <c r="D45" s="124">
        <v>27</v>
      </c>
      <c r="E45" s="125">
        <f t="shared" si="4"/>
        <v>135</v>
      </c>
      <c r="F45" s="126">
        <f t="shared" si="5"/>
        <v>5</v>
      </c>
      <c r="G45" s="123">
        <v>27</v>
      </c>
      <c r="H45" s="125">
        <f t="shared" si="6"/>
        <v>100</v>
      </c>
      <c r="I45" s="126">
        <f t="shared" si="7"/>
        <v>5</v>
      </c>
      <c r="J45" s="123">
        <v>25</v>
      </c>
      <c r="K45" s="124">
        <v>27</v>
      </c>
      <c r="L45" s="125">
        <f t="shared" si="8"/>
        <v>108</v>
      </c>
      <c r="M45" s="126">
        <f t="shared" si="9"/>
        <v>5</v>
      </c>
      <c r="N45" s="110"/>
    </row>
    <row r="46" spans="1:14" ht="21.75" customHeight="1" thickBot="1" x14ac:dyDescent="0.4">
      <c r="A46" s="95" t="s">
        <v>337</v>
      </c>
      <c r="B46" s="96" t="s">
        <v>338</v>
      </c>
      <c r="C46" s="147">
        <v>0</v>
      </c>
      <c r="D46" s="148">
        <v>0</v>
      </c>
      <c r="E46" s="149">
        <f t="shared" si="4"/>
        <v>0</v>
      </c>
      <c r="F46" s="150">
        <f t="shared" si="5"/>
        <v>0</v>
      </c>
      <c r="G46" s="147">
        <v>0</v>
      </c>
      <c r="H46" s="149">
        <f t="shared" si="6"/>
        <v>0</v>
      </c>
      <c r="I46" s="150">
        <f t="shared" si="7"/>
        <v>0</v>
      </c>
      <c r="J46" s="147">
        <v>0</v>
      </c>
      <c r="K46" s="148">
        <v>0</v>
      </c>
      <c r="L46" s="149">
        <f t="shared" si="8"/>
        <v>0</v>
      </c>
      <c r="M46" s="150">
        <f t="shared" si="9"/>
        <v>0</v>
      </c>
      <c r="N46" s="107"/>
    </row>
    <row r="47" spans="1:14" ht="21.75" customHeight="1" x14ac:dyDescent="0.35">
      <c r="A47" s="26" t="s">
        <v>339</v>
      </c>
      <c r="B47" s="25" t="s">
        <v>191</v>
      </c>
      <c r="C47" s="135">
        <v>0</v>
      </c>
      <c r="D47" s="136">
        <v>0</v>
      </c>
      <c r="E47" s="137">
        <f t="shared" si="4"/>
        <v>0</v>
      </c>
      <c r="F47" s="138">
        <f t="shared" si="5"/>
        <v>0</v>
      </c>
      <c r="G47" s="135">
        <v>0</v>
      </c>
      <c r="H47" s="137">
        <f t="shared" si="6"/>
        <v>0</v>
      </c>
      <c r="I47" s="138">
        <f t="shared" si="7"/>
        <v>0</v>
      </c>
      <c r="J47" s="135">
        <v>0</v>
      </c>
      <c r="K47" s="136">
        <v>0</v>
      </c>
      <c r="L47" s="137">
        <f t="shared" si="8"/>
        <v>0</v>
      </c>
      <c r="M47" s="138">
        <f t="shared" si="9"/>
        <v>0</v>
      </c>
      <c r="N47" s="108"/>
    </row>
    <row r="48" spans="1:14" ht="21.75" customHeight="1" thickBot="1" x14ac:dyDescent="0.4">
      <c r="A48" s="23" t="s">
        <v>340</v>
      </c>
      <c r="B48" s="24" t="s">
        <v>199</v>
      </c>
      <c r="C48" s="123">
        <v>0</v>
      </c>
      <c r="D48" s="124">
        <v>0</v>
      </c>
      <c r="E48" s="125">
        <f t="shared" si="4"/>
        <v>0</v>
      </c>
      <c r="F48" s="126">
        <f t="shared" si="5"/>
        <v>0</v>
      </c>
      <c r="G48" s="123">
        <v>0</v>
      </c>
      <c r="H48" s="125">
        <f t="shared" si="6"/>
        <v>0</v>
      </c>
      <c r="I48" s="126">
        <f t="shared" si="7"/>
        <v>0</v>
      </c>
      <c r="J48" s="123">
        <v>0</v>
      </c>
      <c r="K48" s="124">
        <v>0</v>
      </c>
      <c r="L48" s="125">
        <f t="shared" si="8"/>
        <v>0</v>
      </c>
      <c r="M48" s="126">
        <f t="shared" si="9"/>
        <v>0</v>
      </c>
      <c r="N48" s="110"/>
    </row>
    <row r="49" spans="1:14" ht="21.75" customHeight="1" thickBot="1" x14ac:dyDescent="0.4">
      <c r="A49" s="95" t="s">
        <v>341</v>
      </c>
      <c r="B49" s="96" t="s">
        <v>342</v>
      </c>
      <c r="C49" s="151">
        <v>0</v>
      </c>
      <c r="D49" s="152">
        <v>0</v>
      </c>
      <c r="E49" s="153">
        <f t="shared" si="4"/>
        <v>0</v>
      </c>
      <c r="F49" s="154">
        <f t="shared" si="5"/>
        <v>0</v>
      </c>
      <c r="G49" s="151">
        <v>0</v>
      </c>
      <c r="H49" s="153">
        <f t="shared" si="6"/>
        <v>0</v>
      </c>
      <c r="I49" s="154">
        <f t="shared" si="7"/>
        <v>0</v>
      </c>
      <c r="J49" s="151">
        <v>0</v>
      </c>
      <c r="K49" s="152">
        <v>0</v>
      </c>
      <c r="L49" s="153">
        <f t="shared" si="8"/>
        <v>0</v>
      </c>
      <c r="M49" s="154">
        <f t="shared" si="9"/>
        <v>0</v>
      </c>
      <c r="N49" s="107"/>
    </row>
    <row r="50" spans="1:14" ht="21.75" customHeight="1" thickBot="1" x14ac:dyDescent="0.4">
      <c r="A50" s="99" t="s">
        <v>343</v>
      </c>
      <c r="B50" s="98" t="s">
        <v>212</v>
      </c>
      <c r="C50" s="143">
        <v>0</v>
      </c>
      <c r="D50" s="144">
        <v>0</v>
      </c>
      <c r="E50" s="145">
        <f t="shared" si="4"/>
        <v>0</v>
      </c>
      <c r="F50" s="146">
        <f t="shared" si="5"/>
        <v>0</v>
      </c>
      <c r="G50" s="143">
        <v>0</v>
      </c>
      <c r="H50" s="145">
        <f t="shared" si="6"/>
        <v>0</v>
      </c>
      <c r="I50" s="146">
        <f t="shared" si="7"/>
        <v>0</v>
      </c>
      <c r="J50" s="143">
        <v>0</v>
      </c>
      <c r="K50" s="144">
        <v>0</v>
      </c>
      <c r="L50" s="145">
        <f t="shared" si="8"/>
        <v>0</v>
      </c>
      <c r="M50" s="146">
        <f t="shared" si="9"/>
        <v>0</v>
      </c>
      <c r="N50" s="112"/>
    </row>
    <row r="51" spans="1:14" ht="21.75" customHeight="1" thickBot="1" x14ac:dyDescent="0.4">
      <c r="A51" s="95" t="s">
        <v>344</v>
      </c>
      <c r="B51" s="96" t="s">
        <v>345</v>
      </c>
      <c r="C51" s="151">
        <v>0</v>
      </c>
      <c r="D51" s="152">
        <v>0</v>
      </c>
      <c r="E51" s="153">
        <f t="shared" si="4"/>
        <v>0</v>
      </c>
      <c r="F51" s="154">
        <f t="shared" si="5"/>
        <v>0</v>
      </c>
      <c r="G51" s="151">
        <v>0</v>
      </c>
      <c r="H51" s="153">
        <f t="shared" si="6"/>
        <v>0</v>
      </c>
      <c r="I51" s="154">
        <f t="shared" si="7"/>
        <v>0</v>
      </c>
      <c r="J51" s="151">
        <v>0</v>
      </c>
      <c r="K51" s="152">
        <v>0</v>
      </c>
      <c r="L51" s="153">
        <f t="shared" si="8"/>
        <v>0</v>
      </c>
      <c r="M51" s="154">
        <f t="shared" si="9"/>
        <v>0</v>
      </c>
      <c r="N51" s="107"/>
    </row>
    <row r="52" spans="1:14" ht="21.75" customHeight="1" thickBot="1" x14ac:dyDescent="0.4">
      <c r="A52" s="95" t="s">
        <v>346</v>
      </c>
      <c r="B52" s="96" t="s">
        <v>347</v>
      </c>
      <c r="C52" s="151">
        <v>0</v>
      </c>
      <c r="D52" s="152">
        <v>0</v>
      </c>
      <c r="E52" s="153">
        <f t="shared" si="4"/>
        <v>0</v>
      </c>
      <c r="F52" s="154">
        <f t="shared" si="5"/>
        <v>0</v>
      </c>
      <c r="G52" s="151">
        <v>0</v>
      </c>
      <c r="H52" s="153">
        <f t="shared" si="6"/>
        <v>0</v>
      </c>
      <c r="I52" s="154">
        <f t="shared" si="7"/>
        <v>0</v>
      </c>
      <c r="J52" s="151">
        <v>0</v>
      </c>
      <c r="K52" s="152">
        <v>0</v>
      </c>
      <c r="L52" s="153">
        <f t="shared" si="8"/>
        <v>0</v>
      </c>
      <c r="M52" s="154">
        <f t="shared" si="9"/>
        <v>0</v>
      </c>
      <c r="N52" s="107"/>
    </row>
    <row r="53" spans="1:14" ht="21.75" customHeight="1" x14ac:dyDescent="0.35">
      <c r="A53" s="26" t="s">
        <v>348</v>
      </c>
      <c r="B53" s="25" t="s">
        <v>64</v>
      </c>
      <c r="C53" s="139">
        <v>0</v>
      </c>
      <c r="D53" s="140">
        <v>0</v>
      </c>
      <c r="E53" s="141">
        <f t="shared" si="4"/>
        <v>0</v>
      </c>
      <c r="F53" s="142">
        <f t="shared" si="5"/>
        <v>0</v>
      </c>
      <c r="G53" s="139">
        <v>0</v>
      </c>
      <c r="H53" s="141">
        <f t="shared" si="6"/>
        <v>0</v>
      </c>
      <c r="I53" s="142">
        <f t="shared" si="7"/>
        <v>0</v>
      </c>
      <c r="J53" s="139">
        <v>0</v>
      </c>
      <c r="K53" s="140">
        <v>0</v>
      </c>
      <c r="L53" s="141">
        <f t="shared" si="8"/>
        <v>0</v>
      </c>
      <c r="M53" s="142">
        <f t="shared" si="9"/>
        <v>0</v>
      </c>
      <c r="N53" s="108"/>
    </row>
    <row r="54" spans="1:14" ht="21.75" customHeight="1" thickBot="1" x14ac:dyDescent="0.4">
      <c r="A54" s="23" t="s">
        <v>349</v>
      </c>
      <c r="B54" s="24" t="s">
        <v>112</v>
      </c>
      <c r="C54" s="123">
        <v>0</v>
      </c>
      <c r="D54" s="124">
        <v>0</v>
      </c>
      <c r="E54" s="125">
        <f t="shared" si="4"/>
        <v>0</v>
      </c>
      <c r="F54" s="126">
        <f t="shared" si="5"/>
        <v>0</v>
      </c>
      <c r="G54" s="123">
        <v>0</v>
      </c>
      <c r="H54" s="125">
        <f t="shared" si="6"/>
        <v>0</v>
      </c>
      <c r="I54" s="126">
        <f t="shared" si="7"/>
        <v>0</v>
      </c>
      <c r="J54" s="123">
        <v>0</v>
      </c>
      <c r="K54" s="124">
        <v>0</v>
      </c>
      <c r="L54" s="125">
        <f t="shared" si="8"/>
        <v>0</v>
      </c>
      <c r="M54" s="126">
        <f t="shared" si="9"/>
        <v>0</v>
      </c>
      <c r="N54" s="110"/>
    </row>
    <row r="55" spans="1:14" ht="21.75" customHeight="1" thickBot="1" x14ac:dyDescent="0.4">
      <c r="A55" s="95" t="s">
        <v>350</v>
      </c>
      <c r="B55" s="96" t="s">
        <v>351</v>
      </c>
      <c r="C55" s="151">
        <v>0</v>
      </c>
      <c r="D55" s="152">
        <v>0</v>
      </c>
      <c r="E55" s="153">
        <f t="shared" si="4"/>
        <v>0</v>
      </c>
      <c r="F55" s="154">
        <f t="shared" si="5"/>
        <v>0</v>
      </c>
      <c r="G55" s="151">
        <v>0</v>
      </c>
      <c r="H55" s="153">
        <f t="shared" si="6"/>
        <v>0</v>
      </c>
      <c r="I55" s="154">
        <f t="shared" si="7"/>
        <v>0</v>
      </c>
      <c r="J55" s="151">
        <v>0</v>
      </c>
      <c r="K55" s="152">
        <v>0</v>
      </c>
      <c r="L55" s="153">
        <f t="shared" si="8"/>
        <v>0</v>
      </c>
      <c r="M55" s="154">
        <f t="shared" si="9"/>
        <v>0</v>
      </c>
      <c r="N55" s="107"/>
    </row>
    <row r="56" spans="1:14" ht="21.75" customHeight="1" x14ac:dyDescent="0.35">
      <c r="A56" s="26" t="s">
        <v>352</v>
      </c>
      <c r="B56" s="25" t="s">
        <v>78</v>
      </c>
      <c r="C56" s="135">
        <v>0</v>
      </c>
      <c r="D56" s="136">
        <v>0</v>
      </c>
      <c r="E56" s="137">
        <f t="shared" si="4"/>
        <v>0</v>
      </c>
      <c r="F56" s="138">
        <f t="shared" si="5"/>
        <v>0</v>
      </c>
      <c r="G56" s="135">
        <v>0</v>
      </c>
      <c r="H56" s="137">
        <f t="shared" si="6"/>
        <v>0</v>
      </c>
      <c r="I56" s="138">
        <f t="shared" si="7"/>
        <v>0</v>
      </c>
      <c r="J56" s="135">
        <v>0</v>
      </c>
      <c r="K56" s="136">
        <v>0</v>
      </c>
      <c r="L56" s="137">
        <f t="shared" si="8"/>
        <v>0</v>
      </c>
      <c r="M56" s="138">
        <f t="shared" si="9"/>
        <v>0</v>
      </c>
      <c r="N56" s="108"/>
    </row>
    <row r="57" spans="1:14" ht="21.75" customHeight="1" x14ac:dyDescent="0.35">
      <c r="A57" s="22" t="s">
        <v>353</v>
      </c>
      <c r="B57" s="21" t="s">
        <v>72</v>
      </c>
      <c r="C57" s="65">
        <v>0</v>
      </c>
      <c r="D57" s="66">
        <v>0</v>
      </c>
      <c r="E57" s="7">
        <f t="shared" si="4"/>
        <v>0</v>
      </c>
      <c r="F57" s="70">
        <f t="shared" si="5"/>
        <v>0</v>
      </c>
      <c r="G57" s="65">
        <v>0</v>
      </c>
      <c r="H57" s="7">
        <f t="shared" si="6"/>
        <v>0</v>
      </c>
      <c r="I57" s="70">
        <f t="shared" si="7"/>
        <v>0</v>
      </c>
      <c r="J57" s="65">
        <v>0</v>
      </c>
      <c r="K57" s="66">
        <v>0</v>
      </c>
      <c r="L57" s="7">
        <f t="shared" si="8"/>
        <v>0</v>
      </c>
      <c r="M57" s="70">
        <f t="shared" si="9"/>
        <v>0</v>
      </c>
      <c r="N57" s="109"/>
    </row>
    <row r="58" spans="1:14" ht="21.75" customHeight="1" thickBot="1" x14ac:dyDescent="0.4">
      <c r="A58" s="23" t="s">
        <v>354</v>
      </c>
      <c r="B58" s="24" t="s">
        <v>70</v>
      </c>
      <c r="C58" s="123">
        <v>0</v>
      </c>
      <c r="D58" s="124">
        <v>0</v>
      </c>
      <c r="E58" s="125">
        <f t="shared" si="4"/>
        <v>0</v>
      </c>
      <c r="F58" s="126">
        <f t="shared" si="5"/>
        <v>0</v>
      </c>
      <c r="G58" s="123">
        <v>0</v>
      </c>
      <c r="H58" s="125">
        <f t="shared" si="6"/>
        <v>0</v>
      </c>
      <c r="I58" s="126">
        <f t="shared" si="7"/>
        <v>0</v>
      </c>
      <c r="J58" s="123">
        <v>0</v>
      </c>
      <c r="K58" s="124">
        <v>0</v>
      </c>
      <c r="L58" s="125">
        <f t="shared" si="8"/>
        <v>0</v>
      </c>
      <c r="M58" s="126">
        <f t="shared" si="9"/>
        <v>0</v>
      </c>
      <c r="N58" s="110"/>
    </row>
    <row r="59" spans="1:14" ht="21.75" customHeight="1" thickBot="1" x14ac:dyDescent="0.4">
      <c r="A59" s="95" t="s">
        <v>355</v>
      </c>
      <c r="B59" s="96" t="s">
        <v>356</v>
      </c>
      <c r="C59" s="147">
        <v>0</v>
      </c>
      <c r="D59" s="148">
        <v>0</v>
      </c>
      <c r="E59" s="149">
        <f t="shared" si="4"/>
        <v>0</v>
      </c>
      <c r="F59" s="150">
        <f t="shared" si="5"/>
        <v>0</v>
      </c>
      <c r="G59" s="147">
        <v>0</v>
      </c>
      <c r="H59" s="149">
        <f t="shared" si="6"/>
        <v>0</v>
      </c>
      <c r="I59" s="150">
        <f t="shared" si="7"/>
        <v>0</v>
      </c>
      <c r="J59" s="147">
        <v>0</v>
      </c>
      <c r="K59" s="148">
        <v>0</v>
      </c>
      <c r="L59" s="149">
        <f t="shared" si="8"/>
        <v>0</v>
      </c>
      <c r="M59" s="150">
        <f t="shared" si="9"/>
        <v>0</v>
      </c>
      <c r="N59" s="107"/>
    </row>
    <row r="60" spans="1:14" ht="21.75" customHeight="1" x14ac:dyDescent="0.35">
      <c r="A60" s="26" t="s">
        <v>357</v>
      </c>
      <c r="B60" s="25" t="s">
        <v>104</v>
      </c>
      <c r="C60" s="135">
        <v>0</v>
      </c>
      <c r="D60" s="136">
        <v>0</v>
      </c>
      <c r="E60" s="137">
        <f t="shared" si="4"/>
        <v>0</v>
      </c>
      <c r="F60" s="138">
        <f t="shared" si="5"/>
        <v>0</v>
      </c>
      <c r="G60" s="135">
        <v>0</v>
      </c>
      <c r="H60" s="137">
        <f t="shared" si="6"/>
        <v>0</v>
      </c>
      <c r="I60" s="138">
        <f t="shared" si="7"/>
        <v>0</v>
      </c>
      <c r="J60" s="135">
        <v>0</v>
      </c>
      <c r="K60" s="136">
        <v>0</v>
      </c>
      <c r="L60" s="137">
        <f t="shared" si="8"/>
        <v>0</v>
      </c>
      <c r="M60" s="138">
        <f t="shared" si="9"/>
        <v>0</v>
      </c>
      <c r="N60" s="108"/>
    </row>
    <row r="61" spans="1:14" ht="21.75" customHeight="1" thickBot="1" x14ac:dyDescent="0.4">
      <c r="A61" s="23" t="s">
        <v>358</v>
      </c>
      <c r="B61" s="24" t="s">
        <v>106</v>
      </c>
      <c r="C61" s="123">
        <v>0</v>
      </c>
      <c r="D61" s="124">
        <v>0</v>
      </c>
      <c r="E61" s="125">
        <f t="shared" si="4"/>
        <v>0</v>
      </c>
      <c r="F61" s="126">
        <f t="shared" si="5"/>
        <v>0</v>
      </c>
      <c r="G61" s="123">
        <v>0</v>
      </c>
      <c r="H61" s="125">
        <f t="shared" si="6"/>
        <v>0</v>
      </c>
      <c r="I61" s="126">
        <f t="shared" si="7"/>
        <v>0</v>
      </c>
      <c r="J61" s="123">
        <v>0</v>
      </c>
      <c r="K61" s="124">
        <v>0</v>
      </c>
      <c r="L61" s="125">
        <f t="shared" si="8"/>
        <v>0</v>
      </c>
      <c r="M61" s="126">
        <f t="shared" si="9"/>
        <v>0</v>
      </c>
      <c r="N61" s="110"/>
    </row>
    <row r="62" spans="1:14" ht="21.75" customHeight="1" thickBot="1" x14ac:dyDescent="0.4">
      <c r="A62" s="95" t="s">
        <v>359</v>
      </c>
      <c r="B62" s="96" t="s">
        <v>360</v>
      </c>
      <c r="C62" s="151">
        <v>20</v>
      </c>
      <c r="D62" s="152">
        <v>23</v>
      </c>
      <c r="E62" s="153">
        <f t="shared" si="4"/>
        <v>114.99999999999999</v>
      </c>
      <c r="F62" s="154">
        <f t="shared" si="5"/>
        <v>5</v>
      </c>
      <c r="G62" s="151">
        <v>20</v>
      </c>
      <c r="H62" s="153">
        <f t="shared" si="6"/>
        <v>86.956521739130437</v>
      </c>
      <c r="I62" s="154">
        <f t="shared" si="7"/>
        <v>5</v>
      </c>
      <c r="J62" s="151">
        <v>15</v>
      </c>
      <c r="K62" s="152">
        <v>20</v>
      </c>
      <c r="L62" s="153">
        <f t="shared" si="8"/>
        <v>133.33333333333331</v>
      </c>
      <c r="M62" s="154">
        <f t="shared" si="9"/>
        <v>5</v>
      </c>
      <c r="N62" s="107"/>
    </row>
    <row r="63" spans="1:14" ht="21.75" customHeight="1" x14ac:dyDescent="0.35">
      <c r="A63" s="26" t="s">
        <v>361</v>
      </c>
      <c r="B63" s="25" t="s">
        <v>82</v>
      </c>
      <c r="C63" s="135">
        <v>0</v>
      </c>
      <c r="D63" s="136">
        <v>0</v>
      </c>
      <c r="E63" s="137">
        <f t="shared" si="4"/>
        <v>0</v>
      </c>
      <c r="F63" s="138">
        <f t="shared" si="5"/>
        <v>0</v>
      </c>
      <c r="G63" s="135">
        <v>0</v>
      </c>
      <c r="H63" s="137">
        <f t="shared" si="6"/>
        <v>0</v>
      </c>
      <c r="I63" s="138">
        <f t="shared" si="7"/>
        <v>0</v>
      </c>
      <c r="J63" s="135">
        <v>0</v>
      </c>
      <c r="K63" s="136">
        <v>0</v>
      </c>
      <c r="L63" s="137">
        <f t="shared" si="8"/>
        <v>0</v>
      </c>
      <c r="M63" s="138">
        <f t="shared" si="9"/>
        <v>0</v>
      </c>
      <c r="N63" s="108"/>
    </row>
    <row r="64" spans="1:14" ht="21.75" customHeight="1" thickBot="1" x14ac:dyDescent="0.4">
      <c r="A64" s="23" t="s">
        <v>362</v>
      </c>
      <c r="B64" s="24" t="s">
        <v>86</v>
      </c>
      <c r="C64" s="123">
        <v>0</v>
      </c>
      <c r="D64" s="124">
        <v>0</v>
      </c>
      <c r="E64" s="125">
        <f t="shared" si="4"/>
        <v>0</v>
      </c>
      <c r="F64" s="126">
        <f t="shared" si="5"/>
        <v>0</v>
      </c>
      <c r="G64" s="123">
        <v>0</v>
      </c>
      <c r="H64" s="125">
        <f t="shared" si="6"/>
        <v>0</v>
      </c>
      <c r="I64" s="126">
        <f t="shared" si="7"/>
        <v>0</v>
      </c>
      <c r="J64" s="123">
        <v>0</v>
      </c>
      <c r="K64" s="124">
        <v>0</v>
      </c>
      <c r="L64" s="125">
        <f t="shared" si="8"/>
        <v>0</v>
      </c>
      <c r="M64" s="126">
        <f t="shared" si="9"/>
        <v>0</v>
      </c>
      <c r="N64" s="110"/>
    </row>
    <row r="65" spans="1:14" ht="21.75" customHeight="1" thickBot="1" x14ac:dyDescent="0.4">
      <c r="A65" s="95" t="s">
        <v>363</v>
      </c>
      <c r="B65" s="96" t="s">
        <v>364</v>
      </c>
      <c r="C65" s="147">
        <v>0</v>
      </c>
      <c r="D65" s="148">
        <v>0</v>
      </c>
      <c r="E65" s="149">
        <f t="shared" si="4"/>
        <v>0</v>
      </c>
      <c r="F65" s="150">
        <f t="shared" si="5"/>
        <v>0</v>
      </c>
      <c r="G65" s="147">
        <v>0</v>
      </c>
      <c r="H65" s="149">
        <f t="shared" si="6"/>
        <v>0</v>
      </c>
      <c r="I65" s="150">
        <f t="shared" si="7"/>
        <v>0</v>
      </c>
      <c r="J65" s="147">
        <v>0</v>
      </c>
      <c r="K65" s="148">
        <v>0</v>
      </c>
      <c r="L65" s="149">
        <f t="shared" si="8"/>
        <v>0</v>
      </c>
      <c r="M65" s="150">
        <f t="shared" si="9"/>
        <v>0</v>
      </c>
      <c r="N65" s="107"/>
    </row>
    <row r="66" spans="1:14" ht="21.75" customHeight="1" x14ac:dyDescent="0.35">
      <c r="A66" s="26" t="s">
        <v>365</v>
      </c>
      <c r="B66" s="25" t="s">
        <v>126</v>
      </c>
      <c r="C66" s="135">
        <v>0</v>
      </c>
      <c r="D66" s="136">
        <v>0</v>
      </c>
      <c r="E66" s="137">
        <f t="shared" si="4"/>
        <v>0</v>
      </c>
      <c r="F66" s="138">
        <f t="shared" si="5"/>
        <v>0</v>
      </c>
      <c r="G66" s="135">
        <v>0</v>
      </c>
      <c r="H66" s="137">
        <f t="shared" si="6"/>
        <v>0</v>
      </c>
      <c r="I66" s="138">
        <f t="shared" si="7"/>
        <v>0</v>
      </c>
      <c r="J66" s="135">
        <v>0</v>
      </c>
      <c r="K66" s="136">
        <v>0</v>
      </c>
      <c r="L66" s="137">
        <f t="shared" si="8"/>
        <v>0</v>
      </c>
      <c r="M66" s="138">
        <f t="shared" si="9"/>
        <v>0</v>
      </c>
      <c r="N66" s="108"/>
    </row>
    <row r="67" spans="1:14" ht="21.75" customHeight="1" x14ac:dyDescent="0.35">
      <c r="A67" s="22" t="s">
        <v>366</v>
      </c>
      <c r="B67" s="21" t="s">
        <v>132</v>
      </c>
      <c r="C67" s="65">
        <v>0</v>
      </c>
      <c r="D67" s="66">
        <v>0</v>
      </c>
      <c r="E67" s="7">
        <f t="shared" si="4"/>
        <v>0</v>
      </c>
      <c r="F67" s="70">
        <f t="shared" si="5"/>
        <v>0</v>
      </c>
      <c r="G67" s="65">
        <v>0</v>
      </c>
      <c r="H67" s="7">
        <f t="shared" si="6"/>
        <v>0</v>
      </c>
      <c r="I67" s="70">
        <f t="shared" si="7"/>
        <v>0</v>
      </c>
      <c r="J67" s="65">
        <v>0</v>
      </c>
      <c r="K67" s="66">
        <v>0</v>
      </c>
      <c r="L67" s="7">
        <f t="shared" si="8"/>
        <v>0</v>
      </c>
      <c r="M67" s="70">
        <f t="shared" si="9"/>
        <v>0</v>
      </c>
      <c r="N67" s="109"/>
    </row>
    <row r="68" spans="1:14" ht="21.75" customHeight="1" x14ac:dyDescent="0.35">
      <c r="A68" s="22" t="s">
        <v>367</v>
      </c>
      <c r="B68" s="21" t="s">
        <v>124</v>
      </c>
      <c r="C68" s="65">
        <v>0</v>
      </c>
      <c r="D68" s="66">
        <v>0</v>
      </c>
      <c r="E68" s="7">
        <f t="shared" si="4"/>
        <v>0</v>
      </c>
      <c r="F68" s="70">
        <f t="shared" si="5"/>
        <v>0</v>
      </c>
      <c r="G68" s="65">
        <v>0</v>
      </c>
      <c r="H68" s="7">
        <f t="shared" si="6"/>
        <v>0</v>
      </c>
      <c r="I68" s="70">
        <f t="shared" si="7"/>
        <v>0</v>
      </c>
      <c r="J68" s="65">
        <v>0</v>
      </c>
      <c r="K68" s="66">
        <v>0</v>
      </c>
      <c r="L68" s="7">
        <f t="shared" si="8"/>
        <v>0</v>
      </c>
      <c r="M68" s="70">
        <f t="shared" si="9"/>
        <v>0</v>
      </c>
      <c r="N68" s="109"/>
    </row>
    <row r="69" spans="1:14" ht="21.75" customHeight="1" thickBot="1" x14ac:dyDescent="0.4">
      <c r="A69" s="23" t="s">
        <v>368</v>
      </c>
      <c r="B69" s="24" t="s">
        <v>138</v>
      </c>
      <c r="C69" s="123">
        <v>20</v>
      </c>
      <c r="D69" s="124">
        <v>20</v>
      </c>
      <c r="E69" s="125">
        <f t="shared" si="4"/>
        <v>100</v>
      </c>
      <c r="F69" s="126">
        <f t="shared" si="5"/>
        <v>5</v>
      </c>
      <c r="G69" s="123">
        <v>11</v>
      </c>
      <c r="H69" s="125">
        <f t="shared" si="6"/>
        <v>55.000000000000007</v>
      </c>
      <c r="I69" s="126">
        <f t="shared" si="7"/>
        <v>1</v>
      </c>
      <c r="J69" s="123">
        <v>9</v>
      </c>
      <c r="K69" s="124">
        <v>11</v>
      </c>
      <c r="L69" s="125">
        <f t="shared" si="8"/>
        <v>122.22222222222223</v>
      </c>
      <c r="M69" s="126">
        <f t="shared" si="9"/>
        <v>5</v>
      </c>
      <c r="N69" s="110"/>
    </row>
    <row r="70" spans="1:14" ht="21.75" customHeight="1" thickBot="1" x14ac:dyDescent="0.4">
      <c r="A70" s="95" t="s">
        <v>369</v>
      </c>
      <c r="B70" s="96" t="s">
        <v>370</v>
      </c>
      <c r="C70" s="151">
        <v>0</v>
      </c>
      <c r="D70" s="152">
        <v>0</v>
      </c>
      <c r="E70" s="153">
        <f t="shared" si="4"/>
        <v>0</v>
      </c>
      <c r="F70" s="154">
        <f t="shared" si="5"/>
        <v>0</v>
      </c>
      <c r="G70" s="151">
        <v>0</v>
      </c>
      <c r="H70" s="153">
        <f t="shared" si="6"/>
        <v>0</v>
      </c>
      <c r="I70" s="154">
        <f t="shared" si="7"/>
        <v>0</v>
      </c>
      <c r="J70" s="151">
        <v>0</v>
      </c>
      <c r="K70" s="152">
        <v>0</v>
      </c>
      <c r="L70" s="153">
        <f t="shared" si="8"/>
        <v>0</v>
      </c>
      <c r="M70" s="154">
        <f t="shared" si="9"/>
        <v>0</v>
      </c>
      <c r="N70" s="107"/>
    </row>
    <row r="71" spans="1:14" ht="21.75" customHeight="1" thickBot="1" x14ac:dyDescent="0.4">
      <c r="A71" s="99" t="s">
        <v>371</v>
      </c>
      <c r="B71" s="98" t="s">
        <v>184</v>
      </c>
      <c r="C71" s="131">
        <v>0</v>
      </c>
      <c r="D71" s="132">
        <v>0</v>
      </c>
      <c r="E71" s="133">
        <f t="shared" si="4"/>
        <v>0</v>
      </c>
      <c r="F71" s="134">
        <f t="shared" si="5"/>
        <v>0</v>
      </c>
      <c r="G71" s="131">
        <v>0</v>
      </c>
      <c r="H71" s="133">
        <f t="shared" si="6"/>
        <v>0</v>
      </c>
      <c r="I71" s="134">
        <f t="shared" si="7"/>
        <v>0</v>
      </c>
      <c r="J71" s="131">
        <v>0</v>
      </c>
      <c r="K71" s="132">
        <v>0</v>
      </c>
      <c r="L71" s="133">
        <f t="shared" si="8"/>
        <v>0</v>
      </c>
      <c r="M71" s="134">
        <f t="shared" si="9"/>
        <v>0</v>
      </c>
      <c r="N71" s="112"/>
    </row>
    <row r="72" spans="1:14" ht="21.75" customHeight="1" thickBot="1" x14ac:dyDescent="0.4">
      <c r="A72" s="95" t="s">
        <v>372</v>
      </c>
      <c r="B72" s="96" t="s">
        <v>373</v>
      </c>
      <c r="C72" s="151">
        <v>0</v>
      </c>
      <c r="D72" s="152">
        <v>0</v>
      </c>
      <c r="E72" s="153">
        <f t="shared" ref="E72:E86" si="10">IF(C72=0,0,IF(D72="N/A",0,IF(D72=0,0,(D72/C72)*100)))</f>
        <v>0</v>
      </c>
      <c r="F72" s="154">
        <f t="shared" ref="F72:F86" si="11">IF(C72=0,0,IF(E72=0,1,IF(E72&gt;=$U$2,5,IF(E72&gt;=$T$2,4+((E72-$T$2)*$V$2),IF(E72&gt;=$S$2,3+((E72-$S$2)*$V$2),IF(E72&gt;=$R$2,2+((E72-$R$2)*$V$2),IF(E72&gt;=$Q$2,1+((E72-$Q$2)*$V$2),1)))))))</f>
        <v>0</v>
      </c>
      <c r="G72" s="151">
        <v>0</v>
      </c>
      <c r="H72" s="153">
        <f t="shared" ref="H72:H86" si="12">IF(D72=0,0,IF(G72="N/A",0,IF(G72=0,0,(G72/D72)*100)))</f>
        <v>0</v>
      </c>
      <c r="I72" s="154">
        <f t="shared" ref="I72:I86" si="13">IF(C72=0,0,IF(G72=0,1,IF(G72="N/A",1,IF(H72=0,1,IF(H72&gt;=$U$3,5,IF(H72&gt;=$T$3,4+((H72-$T$3)*$V$3),IF(H72&gt;=$S$3,3+((H72-$S$3)*$V$3),IF(H72&gt;=$R$3,2+((H72-$R$3)*$V$3),IF(H72&gt;=$Q$3,1+((H72-$Q$3)*$V$3),1)))))))))</f>
        <v>0</v>
      </c>
      <c r="J72" s="151">
        <v>0</v>
      </c>
      <c r="K72" s="152">
        <v>0</v>
      </c>
      <c r="L72" s="153">
        <f t="shared" ref="L72:L86" si="14">IF(G72=0,0,IF(K72="N/A",0,IF(K72=0,0,(K72/J72)*100)))</f>
        <v>0</v>
      </c>
      <c r="M72" s="154">
        <f t="shared" ref="M72:M86" si="15">IF(C72=0,0,IF(L72=0,1,IF(L72="N/A",1,IF(L72=0,1,IF(L72&gt;=$U$4,5,IF(L72&gt;=$T$4,4+((L72-$T$4)*$V$4),IF(L72&gt;=$S$4,3+((L72-$S$4)*$V$4),IF(L72&gt;=$R$4,2+((L72-$R$4)*$V$4),IF(L72&gt;=$Q$4,1+((L72-$Q$4)*$V$4),1)))))))))</f>
        <v>0</v>
      </c>
      <c r="N72" s="107"/>
    </row>
    <row r="73" spans="1:14" ht="21.75" customHeight="1" x14ac:dyDescent="0.35">
      <c r="A73" s="26" t="s">
        <v>374</v>
      </c>
      <c r="B73" s="25" t="s">
        <v>182</v>
      </c>
      <c r="C73" s="139">
        <v>10</v>
      </c>
      <c r="D73" s="140">
        <v>10</v>
      </c>
      <c r="E73" s="141">
        <f t="shared" si="10"/>
        <v>100</v>
      </c>
      <c r="F73" s="142">
        <f t="shared" si="11"/>
        <v>5</v>
      </c>
      <c r="G73" s="139">
        <v>8</v>
      </c>
      <c r="H73" s="141">
        <f t="shared" si="12"/>
        <v>80</v>
      </c>
      <c r="I73" s="142">
        <f t="shared" si="13"/>
        <v>5</v>
      </c>
      <c r="J73" s="139">
        <v>8</v>
      </c>
      <c r="K73" s="140">
        <v>8</v>
      </c>
      <c r="L73" s="141">
        <f t="shared" si="14"/>
        <v>100</v>
      </c>
      <c r="M73" s="142">
        <f t="shared" si="15"/>
        <v>5</v>
      </c>
      <c r="N73" s="108"/>
    </row>
    <row r="74" spans="1:14" ht="21.75" customHeight="1" thickBot="1" x14ac:dyDescent="0.4">
      <c r="A74" s="23" t="s">
        <v>375</v>
      </c>
      <c r="B74" s="24" t="s">
        <v>164</v>
      </c>
      <c r="C74" s="123">
        <v>0</v>
      </c>
      <c r="D74" s="124">
        <v>0</v>
      </c>
      <c r="E74" s="125">
        <f t="shared" si="10"/>
        <v>0</v>
      </c>
      <c r="F74" s="126">
        <f t="shared" si="11"/>
        <v>0</v>
      </c>
      <c r="G74" s="123">
        <v>0</v>
      </c>
      <c r="H74" s="125">
        <f t="shared" si="12"/>
        <v>0</v>
      </c>
      <c r="I74" s="126">
        <f t="shared" si="13"/>
        <v>0</v>
      </c>
      <c r="J74" s="123">
        <v>0</v>
      </c>
      <c r="K74" s="124">
        <v>0</v>
      </c>
      <c r="L74" s="125">
        <f t="shared" si="14"/>
        <v>0</v>
      </c>
      <c r="M74" s="126">
        <f t="shared" si="15"/>
        <v>0</v>
      </c>
      <c r="N74" s="110"/>
    </row>
    <row r="75" spans="1:14" ht="21.75" customHeight="1" thickBot="1" x14ac:dyDescent="0.4">
      <c r="A75" s="95" t="s">
        <v>376</v>
      </c>
      <c r="B75" s="96" t="s">
        <v>377</v>
      </c>
      <c r="C75" s="151">
        <v>0</v>
      </c>
      <c r="D75" s="152">
        <v>0</v>
      </c>
      <c r="E75" s="153">
        <f t="shared" si="10"/>
        <v>0</v>
      </c>
      <c r="F75" s="154">
        <f t="shared" si="11"/>
        <v>0</v>
      </c>
      <c r="G75" s="151">
        <v>0</v>
      </c>
      <c r="H75" s="153">
        <f t="shared" si="12"/>
        <v>0</v>
      </c>
      <c r="I75" s="154">
        <f t="shared" si="13"/>
        <v>0</v>
      </c>
      <c r="J75" s="151">
        <v>0</v>
      </c>
      <c r="K75" s="152">
        <v>0</v>
      </c>
      <c r="L75" s="153">
        <f t="shared" si="14"/>
        <v>0</v>
      </c>
      <c r="M75" s="154">
        <f t="shared" si="15"/>
        <v>0</v>
      </c>
      <c r="N75" s="107"/>
    </row>
    <row r="76" spans="1:14" ht="21.75" customHeight="1" x14ac:dyDescent="0.35">
      <c r="A76" s="26" t="s">
        <v>378</v>
      </c>
      <c r="B76" s="25" t="s">
        <v>195</v>
      </c>
      <c r="C76" s="135">
        <v>0</v>
      </c>
      <c r="D76" s="136">
        <v>0</v>
      </c>
      <c r="E76" s="137">
        <f t="shared" si="10"/>
        <v>0</v>
      </c>
      <c r="F76" s="138">
        <f t="shared" si="11"/>
        <v>0</v>
      </c>
      <c r="G76" s="135">
        <v>0</v>
      </c>
      <c r="H76" s="137">
        <f t="shared" si="12"/>
        <v>0</v>
      </c>
      <c r="I76" s="138">
        <f t="shared" si="13"/>
        <v>0</v>
      </c>
      <c r="J76" s="135">
        <v>0</v>
      </c>
      <c r="K76" s="136">
        <v>0</v>
      </c>
      <c r="L76" s="137">
        <f t="shared" si="14"/>
        <v>0</v>
      </c>
      <c r="M76" s="138">
        <f t="shared" si="15"/>
        <v>0</v>
      </c>
      <c r="N76" s="108"/>
    </row>
    <row r="77" spans="1:14" ht="21.75" customHeight="1" thickBot="1" x14ac:dyDescent="0.4">
      <c r="A77" s="23" t="s">
        <v>379</v>
      </c>
      <c r="B77" s="24" t="s">
        <v>189</v>
      </c>
      <c r="C77" s="123">
        <v>0</v>
      </c>
      <c r="D77" s="124">
        <v>0</v>
      </c>
      <c r="E77" s="125">
        <f t="shared" si="10"/>
        <v>0</v>
      </c>
      <c r="F77" s="126">
        <f t="shared" si="11"/>
        <v>0</v>
      </c>
      <c r="G77" s="123">
        <v>0</v>
      </c>
      <c r="H77" s="125">
        <f t="shared" si="12"/>
        <v>0</v>
      </c>
      <c r="I77" s="126">
        <f t="shared" si="13"/>
        <v>0</v>
      </c>
      <c r="J77" s="123">
        <v>0</v>
      </c>
      <c r="K77" s="124">
        <v>0</v>
      </c>
      <c r="L77" s="125">
        <f t="shared" si="14"/>
        <v>0</v>
      </c>
      <c r="M77" s="126">
        <f t="shared" si="15"/>
        <v>0</v>
      </c>
      <c r="N77" s="110"/>
    </row>
    <row r="78" spans="1:14" ht="21.75" customHeight="1" thickBot="1" x14ac:dyDescent="0.4">
      <c r="A78" s="95" t="s">
        <v>380</v>
      </c>
      <c r="B78" s="96" t="s">
        <v>381</v>
      </c>
      <c r="C78" s="151">
        <v>0</v>
      </c>
      <c r="D78" s="152">
        <v>0</v>
      </c>
      <c r="E78" s="153">
        <f t="shared" si="10"/>
        <v>0</v>
      </c>
      <c r="F78" s="154">
        <f t="shared" si="11"/>
        <v>0</v>
      </c>
      <c r="G78" s="151">
        <v>0</v>
      </c>
      <c r="H78" s="153">
        <f t="shared" si="12"/>
        <v>0</v>
      </c>
      <c r="I78" s="154">
        <f t="shared" si="13"/>
        <v>0</v>
      </c>
      <c r="J78" s="151">
        <v>0</v>
      </c>
      <c r="K78" s="152">
        <v>0</v>
      </c>
      <c r="L78" s="153">
        <f t="shared" si="14"/>
        <v>0</v>
      </c>
      <c r="M78" s="154">
        <f t="shared" si="15"/>
        <v>0</v>
      </c>
      <c r="N78" s="107"/>
    </row>
    <row r="79" spans="1:14" ht="21.75" customHeight="1" x14ac:dyDescent="0.35">
      <c r="A79" s="26" t="s">
        <v>382</v>
      </c>
      <c r="B79" s="25" t="s">
        <v>208</v>
      </c>
      <c r="C79" s="135">
        <v>16</v>
      </c>
      <c r="D79" s="136">
        <v>20</v>
      </c>
      <c r="E79" s="137">
        <f t="shared" si="10"/>
        <v>125</v>
      </c>
      <c r="F79" s="138">
        <f t="shared" si="11"/>
        <v>5</v>
      </c>
      <c r="G79" s="135">
        <v>8</v>
      </c>
      <c r="H79" s="137">
        <f t="shared" si="12"/>
        <v>40</v>
      </c>
      <c r="I79" s="138">
        <f t="shared" si="13"/>
        <v>1</v>
      </c>
      <c r="J79" s="135">
        <v>7</v>
      </c>
      <c r="K79" s="136">
        <v>8</v>
      </c>
      <c r="L79" s="137">
        <f t="shared" si="14"/>
        <v>114.28571428571428</v>
      </c>
      <c r="M79" s="138">
        <f t="shared" si="15"/>
        <v>5</v>
      </c>
      <c r="N79" s="108"/>
    </row>
    <row r="80" spans="1:14" ht="21.75" customHeight="1" thickBot="1" x14ac:dyDescent="0.4">
      <c r="A80" s="23" t="s">
        <v>383</v>
      </c>
      <c r="B80" s="24" t="s">
        <v>202</v>
      </c>
      <c r="C80" s="127">
        <v>0</v>
      </c>
      <c r="D80" s="128">
        <v>0</v>
      </c>
      <c r="E80" s="129">
        <f t="shared" si="10"/>
        <v>0</v>
      </c>
      <c r="F80" s="130">
        <f t="shared" si="11"/>
        <v>0</v>
      </c>
      <c r="G80" s="127">
        <v>0</v>
      </c>
      <c r="H80" s="129">
        <f t="shared" si="12"/>
        <v>0</v>
      </c>
      <c r="I80" s="130">
        <f t="shared" si="13"/>
        <v>0</v>
      </c>
      <c r="J80" s="127">
        <v>0</v>
      </c>
      <c r="K80" s="128">
        <v>0</v>
      </c>
      <c r="L80" s="129">
        <f t="shared" si="14"/>
        <v>0</v>
      </c>
      <c r="M80" s="130">
        <f t="shared" si="15"/>
        <v>0</v>
      </c>
      <c r="N80" s="110"/>
    </row>
    <row r="81" spans="1:14" ht="21.75" customHeight="1" thickBot="1" x14ac:dyDescent="0.4">
      <c r="A81" s="95" t="s">
        <v>384</v>
      </c>
      <c r="B81" s="96" t="s">
        <v>385</v>
      </c>
      <c r="C81" s="151">
        <v>20</v>
      </c>
      <c r="D81" s="152">
        <v>20</v>
      </c>
      <c r="E81" s="153">
        <f t="shared" si="10"/>
        <v>100</v>
      </c>
      <c r="F81" s="154">
        <f t="shared" si="11"/>
        <v>5</v>
      </c>
      <c r="G81" s="151">
        <v>10</v>
      </c>
      <c r="H81" s="153">
        <f t="shared" si="12"/>
        <v>50</v>
      </c>
      <c r="I81" s="154">
        <f t="shared" si="13"/>
        <v>1</v>
      </c>
      <c r="J81" s="151">
        <v>9</v>
      </c>
      <c r="K81" s="152">
        <v>10</v>
      </c>
      <c r="L81" s="153">
        <f t="shared" si="14"/>
        <v>111.11111111111111</v>
      </c>
      <c r="M81" s="154">
        <f t="shared" si="15"/>
        <v>5</v>
      </c>
      <c r="N81" s="107"/>
    </row>
    <row r="82" spans="1:14" ht="21.75" customHeight="1" thickBot="1" x14ac:dyDescent="0.4">
      <c r="A82" s="95" t="s">
        <v>386</v>
      </c>
      <c r="B82" s="96" t="s">
        <v>387</v>
      </c>
      <c r="C82" s="151">
        <v>0</v>
      </c>
      <c r="D82" s="152">
        <v>0</v>
      </c>
      <c r="E82" s="153">
        <f t="shared" si="10"/>
        <v>0</v>
      </c>
      <c r="F82" s="154">
        <f t="shared" si="11"/>
        <v>0</v>
      </c>
      <c r="G82" s="151">
        <v>0</v>
      </c>
      <c r="H82" s="153">
        <f t="shared" si="12"/>
        <v>0</v>
      </c>
      <c r="I82" s="154">
        <f t="shared" si="13"/>
        <v>0</v>
      </c>
      <c r="J82" s="151">
        <v>0</v>
      </c>
      <c r="K82" s="152">
        <v>0</v>
      </c>
      <c r="L82" s="153">
        <f t="shared" si="14"/>
        <v>0</v>
      </c>
      <c r="M82" s="154">
        <f t="shared" si="15"/>
        <v>0</v>
      </c>
      <c r="N82" s="107"/>
    </row>
    <row r="83" spans="1:14" ht="21.75" thickBot="1" x14ac:dyDescent="0.4">
      <c r="A83" s="95" t="s">
        <v>388</v>
      </c>
      <c r="B83" s="96" t="s">
        <v>389</v>
      </c>
      <c r="C83" s="151">
        <v>20</v>
      </c>
      <c r="D83" s="152">
        <v>21</v>
      </c>
      <c r="E83" s="153">
        <f t="shared" si="10"/>
        <v>105</v>
      </c>
      <c r="F83" s="154">
        <f t="shared" si="11"/>
        <v>5</v>
      </c>
      <c r="G83" s="151">
        <v>14</v>
      </c>
      <c r="H83" s="153">
        <f t="shared" si="12"/>
        <v>66.666666666666657</v>
      </c>
      <c r="I83" s="154">
        <f t="shared" si="13"/>
        <v>2.3333333333333313</v>
      </c>
      <c r="J83" s="151">
        <v>7</v>
      </c>
      <c r="K83" s="152">
        <v>14</v>
      </c>
      <c r="L83" s="153">
        <f t="shared" si="14"/>
        <v>200</v>
      </c>
      <c r="M83" s="154">
        <f t="shared" si="15"/>
        <v>5</v>
      </c>
      <c r="N83" s="107"/>
    </row>
    <row r="84" spans="1:14" x14ac:dyDescent="0.35">
      <c r="A84" s="26" t="s">
        <v>390</v>
      </c>
      <c r="B84" s="25" t="s">
        <v>176</v>
      </c>
      <c r="C84" s="135">
        <v>0</v>
      </c>
      <c r="D84" s="136">
        <v>0</v>
      </c>
      <c r="E84" s="137">
        <f t="shared" si="10"/>
        <v>0</v>
      </c>
      <c r="F84" s="138">
        <f t="shared" si="11"/>
        <v>0</v>
      </c>
      <c r="G84" s="135">
        <v>0</v>
      </c>
      <c r="H84" s="137">
        <f t="shared" si="12"/>
        <v>0</v>
      </c>
      <c r="I84" s="138">
        <f t="shared" si="13"/>
        <v>0</v>
      </c>
      <c r="J84" s="135">
        <v>0</v>
      </c>
      <c r="K84" s="136">
        <v>0</v>
      </c>
      <c r="L84" s="137">
        <f t="shared" si="14"/>
        <v>0</v>
      </c>
      <c r="M84" s="138">
        <f t="shared" si="15"/>
        <v>0</v>
      </c>
      <c r="N84" s="108"/>
    </row>
    <row r="85" spans="1:14" x14ac:dyDescent="0.35">
      <c r="A85" s="22" t="s">
        <v>391</v>
      </c>
      <c r="B85" s="21" t="s">
        <v>392</v>
      </c>
      <c r="C85" s="65">
        <v>0</v>
      </c>
      <c r="D85" s="66">
        <v>0</v>
      </c>
      <c r="E85" s="7">
        <f t="shared" si="10"/>
        <v>0</v>
      </c>
      <c r="F85" s="70">
        <f t="shared" si="11"/>
        <v>0</v>
      </c>
      <c r="G85" s="65">
        <v>0</v>
      </c>
      <c r="H85" s="7">
        <f t="shared" si="12"/>
        <v>0</v>
      </c>
      <c r="I85" s="70">
        <f t="shared" si="13"/>
        <v>0</v>
      </c>
      <c r="J85" s="65">
        <v>0</v>
      </c>
      <c r="K85" s="66">
        <v>0</v>
      </c>
      <c r="L85" s="7">
        <f t="shared" si="14"/>
        <v>0</v>
      </c>
      <c r="M85" s="70">
        <f t="shared" si="15"/>
        <v>0</v>
      </c>
      <c r="N85" s="109"/>
    </row>
    <row r="86" spans="1:14" ht="21.75" thickBot="1" x14ac:dyDescent="0.4">
      <c r="A86" s="23" t="s">
        <v>393</v>
      </c>
      <c r="B86" s="24" t="s">
        <v>394</v>
      </c>
      <c r="C86" s="67">
        <v>0</v>
      </c>
      <c r="D86" s="68">
        <v>0</v>
      </c>
      <c r="E86" s="69">
        <f t="shared" si="10"/>
        <v>0</v>
      </c>
      <c r="F86" s="71">
        <f t="shared" si="11"/>
        <v>0</v>
      </c>
      <c r="G86" s="67">
        <v>0</v>
      </c>
      <c r="H86" s="69">
        <f t="shared" si="12"/>
        <v>0</v>
      </c>
      <c r="I86" s="71">
        <f t="shared" si="13"/>
        <v>0</v>
      </c>
      <c r="J86" s="67">
        <v>0</v>
      </c>
      <c r="K86" s="68">
        <v>0</v>
      </c>
      <c r="L86" s="69">
        <f t="shared" si="14"/>
        <v>0</v>
      </c>
      <c r="M86" s="71">
        <f t="shared" si="15"/>
        <v>0</v>
      </c>
      <c r="N86" s="113"/>
    </row>
    <row r="87" spans="1:14" ht="21.75" thickBot="1" x14ac:dyDescent="0.4">
      <c r="A87" s="47"/>
      <c r="B87" s="48"/>
      <c r="C87" s="49"/>
      <c r="D87" s="49"/>
      <c r="E87" s="50"/>
      <c r="F87" s="51"/>
    </row>
    <row r="88" spans="1:14" x14ac:dyDescent="0.35">
      <c r="A88" s="80"/>
      <c r="B88" s="82" t="s">
        <v>278</v>
      </c>
      <c r="C88" s="79"/>
      <c r="D88" s="79"/>
      <c r="E88" s="79"/>
      <c r="F88" s="85">
        <f>MAX(F7:F86)</f>
        <v>5</v>
      </c>
      <c r="I88" s="85">
        <f>MAX(I7:I86)</f>
        <v>5</v>
      </c>
      <c r="M88" s="85">
        <f>MAX(M7:M86)</f>
        <v>5</v>
      </c>
      <c r="N88" s="101"/>
    </row>
    <row r="89" spans="1:14" x14ac:dyDescent="0.35">
      <c r="A89" s="81"/>
      <c r="B89" s="83" t="s">
        <v>279</v>
      </c>
      <c r="C89" s="79"/>
      <c r="D89" s="79"/>
      <c r="E89" s="79"/>
      <c r="F89" s="84">
        <f>MIN(F7:F86)</f>
        <v>0</v>
      </c>
      <c r="I89" s="84">
        <f>MIN(I7:I86)</f>
        <v>0</v>
      </c>
      <c r="M89" s="84">
        <f>MIN(M7:M86)</f>
        <v>0</v>
      </c>
      <c r="N89" s="101"/>
    </row>
    <row r="90" spans="1:14" x14ac:dyDescent="0.35">
      <c r="A90" s="90"/>
      <c r="B90" s="91" t="s">
        <v>280</v>
      </c>
      <c r="C90" s="79"/>
      <c r="D90" s="79"/>
      <c r="E90" s="79"/>
      <c r="F90" s="92">
        <f>(SUM(F7:F86))/(F98-F92)</f>
        <v>5</v>
      </c>
      <c r="I90" s="92">
        <f>(SUM(I7:I86))/(I98-I92)</f>
        <v>2.2166666666666663</v>
      </c>
      <c r="M90" s="92">
        <f>(SUM(M7:M86))/(M98-M92)</f>
        <v>4.5999999999999996</v>
      </c>
      <c r="N90" s="101"/>
    </row>
    <row r="91" spans="1:14" x14ac:dyDescent="0.35">
      <c r="A91" s="81"/>
      <c r="B91" s="83" t="s">
        <v>288</v>
      </c>
      <c r="C91" s="79"/>
      <c r="D91" s="79"/>
      <c r="E91" s="79"/>
      <c r="F91" s="84"/>
      <c r="I91" s="84"/>
      <c r="M91" s="84"/>
      <c r="N91" s="101"/>
    </row>
    <row r="92" spans="1:14" x14ac:dyDescent="0.35">
      <c r="A92" s="86" t="s">
        <v>281</v>
      </c>
      <c r="B92" s="87" t="s">
        <v>282</v>
      </c>
      <c r="C92" s="79"/>
      <c r="D92" s="79"/>
      <c r="E92" s="79"/>
      <c r="F92" s="93">
        <f>COUNTIF(F7:F86,"=0")</f>
        <v>60</v>
      </c>
      <c r="I92" s="93">
        <f>COUNTIF(I7:I86,"=0")</f>
        <v>60</v>
      </c>
      <c r="M92" s="93">
        <f>COUNTIF(M7:M86,"=0")</f>
        <v>60</v>
      </c>
      <c r="N92" s="101"/>
    </row>
    <row r="93" spans="1:14" x14ac:dyDescent="0.35">
      <c r="A93" s="86" t="s">
        <v>277</v>
      </c>
      <c r="B93" s="87" t="s">
        <v>283</v>
      </c>
      <c r="C93" s="79"/>
      <c r="D93" s="79"/>
      <c r="E93" s="79"/>
      <c r="F93" s="93">
        <f>COUNTIF(F7:F86,"&lt;1")-F92</f>
        <v>0</v>
      </c>
      <c r="I93" s="93">
        <f>COUNTIF(I7:I86,"&lt;1")-I92</f>
        <v>0</v>
      </c>
      <c r="M93" s="93">
        <f>COUNTIF(M7:M86,"&lt;1")-M92</f>
        <v>0</v>
      </c>
      <c r="N93" s="101"/>
    </row>
    <row r="94" spans="1:14" x14ac:dyDescent="0.35">
      <c r="A94" s="86" t="s">
        <v>277</v>
      </c>
      <c r="B94" s="87" t="s">
        <v>284</v>
      </c>
      <c r="C94" s="79"/>
      <c r="D94" s="79"/>
      <c r="E94" s="79"/>
      <c r="F94" s="93">
        <f>COUNTIF(F7:F86,"&lt;2")-COUNTIF(F7:F86,"&lt;1")</f>
        <v>0</v>
      </c>
      <c r="I94" s="93">
        <f>COUNTIF(I7:I86,"&lt;2")-COUNTIF(I7:I86,"&lt;1")</f>
        <v>13</v>
      </c>
      <c r="M94" s="93">
        <f>COUNTIF(M7:M86,"&lt;2")-COUNTIF(M7:M86,"&lt;1")</f>
        <v>2</v>
      </c>
      <c r="N94" s="101"/>
    </row>
    <row r="95" spans="1:14" x14ac:dyDescent="0.35">
      <c r="A95" s="86" t="s">
        <v>277</v>
      </c>
      <c r="B95" s="87" t="s">
        <v>285</v>
      </c>
      <c r="C95" s="79"/>
      <c r="D95" s="79"/>
      <c r="E95" s="79"/>
      <c r="F95" s="93">
        <f>COUNTIF(F7:F86,"&lt;3")-COUNTIF(F7:F86,"&lt;2")</f>
        <v>0</v>
      </c>
      <c r="I95" s="93">
        <f>COUNTIF(I7:I86,"&lt;3")-COUNTIF(I7:I86,"&lt;2")</f>
        <v>1</v>
      </c>
      <c r="M95" s="93">
        <f>COUNTIF(M7:M86,"&lt;3")-COUNTIF(M7:M86,"&lt;2")</f>
        <v>0</v>
      </c>
      <c r="N95" s="101"/>
    </row>
    <row r="96" spans="1:14" x14ac:dyDescent="0.35">
      <c r="A96" s="86" t="s">
        <v>277</v>
      </c>
      <c r="B96" s="87" t="s">
        <v>286</v>
      </c>
      <c r="C96" s="79"/>
      <c r="D96" s="79"/>
      <c r="E96" s="79"/>
      <c r="F96" s="93">
        <f>COUNTIF(F7:F86,"&lt;4")-COUNTIF(F7:F86,"&lt;3")</f>
        <v>0</v>
      </c>
      <c r="I96" s="93">
        <f>COUNTIF(I7:I86,"&lt;4")-COUNTIF(I7:I86,"&lt;3")</f>
        <v>0</v>
      </c>
      <c r="M96" s="93">
        <f>COUNTIF(M7:M86,"&lt;4")-COUNTIF(M7:M86,"&lt;3")</f>
        <v>0</v>
      </c>
      <c r="N96" s="101"/>
    </row>
    <row r="97" spans="1:14" x14ac:dyDescent="0.35">
      <c r="A97" s="86" t="s">
        <v>277</v>
      </c>
      <c r="B97" s="87" t="s">
        <v>287</v>
      </c>
      <c r="C97" s="79"/>
      <c r="D97" s="79"/>
      <c r="E97" s="79"/>
      <c r="F97" s="93">
        <f>COUNTIF(F7:F86,"&gt;4")+COUNTIF(F7:F86,"4")</f>
        <v>20</v>
      </c>
      <c r="I97" s="93">
        <f>COUNTIF(I7:I86,"&gt;4")+COUNTIF(I7:I86,"4")</f>
        <v>6</v>
      </c>
      <c r="M97" s="93">
        <f>COUNTIF(M7:M86,"&gt;4")+COUNTIF(M7:M86,"4")</f>
        <v>18</v>
      </c>
      <c r="N97" s="101"/>
    </row>
    <row r="98" spans="1:14" ht="21.75" thickBot="1" x14ac:dyDescent="0.4">
      <c r="A98" s="88" t="s">
        <v>57</v>
      </c>
      <c r="B98" s="89"/>
      <c r="C98" s="79"/>
      <c r="D98" s="79"/>
      <c r="E98" s="79"/>
      <c r="F98" s="94">
        <f>SUM(F92:F97)</f>
        <v>80</v>
      </c>
      <c r="I98" s="94">
        <f>SUM(I92:I97)</f>
        <v>80</v>
      </c>
      <c r="M98" s="94">
        <f>SUM(M92:M97)</f>
        <v>80</v>
      </c>
      <c r="N98" s="102"/>
    </row>
    <row r="99" spans="1:14" x14ac:dyDescent="0.35">
      <c r="A99" s="63"/>
      <c r="B99" s="64"/>
    </row>
  </sheetData>
  <mergeCells count="6">
    <mergeCell ref="N5:N6"/>
    <mergeCell ref="C5:F5"/>
    <mergeCell ref="G5:I5"/>
    <mergeCell ref="A5:A6"/>
    <mergeCell ref="B5:B6"/>
    <mergeCell ref="J5:M5"/>
  </mergeCells>
  <printOptions horizontalCentered="1" verticalCentered="1"/>
  <pageMargins left="0.5" right="0.5" top="1.0620000000000001" bottom="0.78" header="0.3" footer="0.3"/>
  <pageSetup paperSize="9" scale="46" fitToHeight="3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R99"/>
  <sheetViews>
    <sheetView tabSelected="1" zoomScale="120" zoomScaleNormal="120" zoomScaleSheetLayoutView="50" workbookViewId="0">
      <pane xSplit="2" ySplit="6" topLeftCell="C70" activePane="bottomRight" state="frozen"/>
      <selection pane="topRight" activeCell="C1" sqref="C1"/>
      <selection pane="bottomLeft" activeCell="A7" sqref="A7"/>
      <selection pane="bottomRight" activeCell="J63" sqref="J63"/>
    </sheetView>
  </sheetViews>
  <sheetFormatPr defaultColWidth="9.140625" defaultRowHeight="21" x14ac:dyDescent="0.35"/>
  <cols>
    <col min="1" max="1" width="9.140625" style="20"/>
    <col min="2" max="2" width="21.42578125" style="20" bestFit="1" customWidth="1"/>
    <col min="3" max="4" width="10.85546875" style="57" customWidth="1"/>
    <col min="5" max="5" width="10.85546875" style="58" customWidth="1"/>
    <col min="6" max="6" width="10.85546875" style="55" customWidth="1"/>
    <col min="7" max="7" width="10.85546875" style="57" customWidth="1"/>
    <col min="8" max="8" width="10.85546875" style="59" customWidth="1"/>
    <col min="9" max="9" width="10.85546875" style="60" customWidth="1"/>
    <col min="10" max="10" width="18.85546875" style="55" customWidth="1"/>
    <col min="11" max="18" width="9.140625" style="62" customWidth="1"/>
    <col min="19" max="16384" width="9.140625" style="62"/>
  </cols>
  <sheetData>
    <row r="1" spans="1:18" ht="21" customHeight="1" thickBot="1" x14ac:dyDescent="0.4">
      <c r="A1" s="19" t="s">
        <v>264</v>
      </c>
      <c r="B1" s="19"/>
      <c r="C1" s="52"/>
      <c r="D1" s="52"/>
      <c r="E1" s="52"/>
      <c r="F1" s="52"/>
      <c r="G1" s="52"/>
      <c r="H1" s="52"/>
      <c r="I1" s="52"/>
      <c r="J1" s="52"/>
      <c r="L1" s="39"/>
      <c r="M1" s="40">
        <v>1</v>
      </c>
      <c r="N1" s="41">
        <v>2</v>
      </c>
      <c r="O1" s="41">
        <v>3</v>
      </c>
      <c r="P1" s="41">
        <v>4</v>
      </c>
      <c r="Q1" s="42">
        <v>5</v>
      </c>
      <c r="R1" s="39" t="s">
        <v>263</v>
      </c>
    </row>
    <row r="2" spans="1:18" ht="21" customHeight="1" x14ac:dyDescent="0.35">
      <c r="A2" s="19" t="s">
        <v>265</v>
      </c>
      <c r="B2" s="19"/>
      <c r="C2" s="52"/>
      <c r="D2" s="52"/>
      <c r="E2" s="61" t="s">
        <v>267</v>
      </c>
      <c r="F2" s="57" t="s">
        <v>268</v>
      </c>
      <c r="G2" s="52"/>
      <c r="H2" s="56"/>
      <c r="I2" s="56"/>
      <c r="J2" s="57"/>
      <c r="L2" s="72" t="s">
        <v>21</v>
      </c>
      <c r="M2" s="34">
        <v>80</v>
      </c>
      <c r="N2" s="29">
        <v>85</v>
      </c>
      <c r="O2" s="29">
        <v>90</v>
      </c>
      <c r="P2" s="29">
        <v>95</v>
      </c>
      <c r="Q2" s="30">
        <v>100</v>
      </c>
      <c r="R2" s="46">
        <f>1/(Q2-P2)</f>
        <v>0.2</v>
      </c>
    </row>
    <row r="3" spans="1:18" x14ac:dyDescent="0.35">
      <c r="A3" s="19" t="s">
        <v>266</v>
      </c>
      <c r="B3" s="19"/>
      <c r="C3" s="56"/>
      <c r="D3" s="56"/>
      <c r="G3" s="56"/>
      <c r="I3" s="55"/>
      <c r="L3" s="75" t="s">
        <v>22</v>
      </c>
      <c r="M3" s="37">
        <v>60</v>
      </c>
      <c r="N3" s="28">
        <v>65</v>
      </c>
      <c r="O3" s="28">
        <v>70</v>
      </c>
      <c r="P3" s="28">
        <v>75</v>
      </c>
      <c r="Q3" s="38">
        <v>80</v>
      </c>
      <c r="R3" s="45">
        <f>1/(Q3-P3)</f>
        <v>0.2</v>
      </c>
    </row>
    <row r="4" spans="1:18" ht="21.75" thickBot="1" x14ac:dyDescent="0.4">
      <c r="L4" s="73" t="s">
        <v>222</v>
      </c>
      <c r="M4" s="35">
        <v>15</v>
      </c>
      <c r="N4" s="27">
        <v>20</v>
      </c>
      <c r="O4" s="27">
        <v>25</v>
      </c>
      <c r="P4" s="27">
        <v>30</v>
      </c>
      <c r="Q4" s="31">
        <v>35</v>
      </c>
      <c r="R4" s="43">
        <f>1/(Q4-P4)</f>
        <v>0.2</v>
      </c>
    </row>
    <row r="5" spans="1:18" ht="21.75" thickBot="1" x14ac:dyDescent="0.4">
      <c r="A5" s="215" t="s">
        <v>0</v>
      </c>
      <c r="B5" s="216" t="s">
        <v>258</v>
      </c>
      <c r="C5" s="212" t="s">
        <v>273</v>
      </c>
      <c r="D5" s="213"/>
      <c r="E5" s="213"/>
      <c r="F5" s="214"/>
      <c r="G5" s="212" t="s">
        <v>274</v>
      </c>
      <c r="H5" s="213"/>
      <c r="I5" s="214"/>
      <c r="J5" s="210" t="s">
        <v>395</v>
      </c>
      <c r="L5" s="75" t="s">
        <v>223</v>
      </c>
      <c r="M5" s="37">
        <v>80</v>
      </c>
      <c r="N5" s="28">
        <v>85</v>
      </c>
      <c r="O5" s="28">
        <v>90</v>
      </c>
      <c r="P5" s="28">
        <v>95</v>
      </c>
      <c r="Q5" s="38">
        <v>100</v>
      </c>
      <c r="R5" s="45">
        <f t="shared" ref="R5" si="0">1/(Q5-P5)</f>
        <v>0.2</v>
      </c>
    </row>
    <row r="6" spans="1:18" ht="21.75" thickBot="1" x14ac:dyDescent="0.4">
      <c r="A6" s="215"/>
      <c r="B6" s="216"/>
      <c r="C6" s="118" t="s">
        <v>259</v>
      </c>
      <c r="D6" s="119" t="s">
        <v>260</v>
      </c>
      <c r="E6" s="155" t="s">
        <v>256</v>
      </c>
      <c r="F6" s="120" t="s">
        <v>257</v>
      </c>
      <c r="G6" s="121" t="s">
        <v>261</v>
      </c>
      <c r="H6" s="155" t="s">
        <v>256</v>
      </c>
      <c r="I6" s="120" t="s">
        <v>257</v>
      </c>
      <c r="J6" s="211"/>
      <c r="L6" s="73" t="s">
        <v>224</v>
      </c>
      <c r="M6" s="35">
        <v>60</v>
      </c>
      <c r="N6" s="27">
        <v>65</v>
      </c>
      <c r="O6" s="27">
        <v>70</v>
      </c>
      <c r="P6" s="27">
        <v>75</v>
      </c>
      <c r="Q6" s="31">
        <v>80</v>
      </c>
      <c r="R6" s="43">
        <f>1/(Q6-P6)</f>
        <v>0.2</v>
      </c>
    </row>
    <row r="7" spans="1:18" ht="21.75" thickBot="1" x14ac:dyDescent="0.4">
      <c r="A7" s="95" t="s">
        <v>58</v>
      </c>
      <c r="B7" s="96" t="s">
        <v>289</v>
      </c>
      <c r="C7" s="158">
        <v>800</v>
      </c>
      <c r="D7" s="159">
        <v>891</v>
      </c>
      <c r="E7" s="160">
        <f>IF(C7=0,0,IF(D7="N/A",0,IF(D7=0,0,(D7/C7)*100)))</f>
        <v>111.375</v>
      </c>
      <c r="F7" s="161">
        <f>IF(C7=0,0,IF(E7=0,1,IF(E7&gt;=$Q$5,5,IF(E7&gt;=$P$5,4+((E7-$P$5)*$R$5),IF(E7&gt;=$O$5,3+((E7-$O$5)*$R$5),IF(E7&gt;=$N$5,2+((E7-$N$5)*$R$5),IF(E7&gt;=$M$5,1+((E7-$M$5)*$R$5),1)))))))</f>
        <v>5</v>
      </c>
      <c r="G7" s="158">
        <v>870</v>
      </c>
      <c r="H7" s="162">
        <f>IF(D7=0,0,IF(G7="N/A",0,IF(G7=0,0,(G7/D7)*100)))</f>
        <v>97.643097643097647</v>
      </c>
      <c r="I7" s="161">
        <f>IF(C7=0,0,IF(G7=0,1,IF(G7="N/A",1,IF(H7=0,1,IF(H7&gt;=$Q$6,5,IF(H7&gt;=$P$6,4+((H7-$P$6)*$R$6),IF(H7&gt;=$O$6,3+((H7-$O$6)*$R$6),IF(H7&gt;=$N$6,2+((H7-$N$6)*$R$6),IF(H7&gt;=$M$6,1+((H7-$M$6)*$R$6),1)))))))))</f>
        <v>5</v>
      </c>
      <c r="J7" s="103"/>
      <c r="L7" s="75" t="s">
        <v>225</v>
      </c>
      <c r="M7" s="37">
        <v>80</v>
      </c>
      <c r="N7" s="28">
        <v>85</v>
      </c>
      <c r="O7" s="28">
        <v>90</v>
      </c>
      <c r="P7" s="28">
        <v>95</v>
      </c>
      <c r="Q7" s="38">
        <v>100</v>
      </c>
      <c r="R7" s="45">
        <f t="shared" ref="R7:R8" si="1">1/(Q7-P7)</f>
        <v>0.2</v>
      </c>
    </row>
    <row r="8" spans="1:18" ht="21.75" thickBot="1" x14ac:dyDescent="0.4">
      <c r="A8" s="97" t="s">
        <v>290</v>
      </c>
      <c r="B8" s="98" t="s">
        <v>84</v>
      </c>
      <c r="C8" s="163">
        <v>500</v>
      </c>
      <c r="D8" s="164">
        <v>503</v>
      </c>
      <c r="E8" s="165">
        <f t="shared" ref="E8:E71" si="2">IF(C8=0,0,IF(D8="N/A",0,IF(D8=0,0,(D8/C8)*100)))</f>
        <v>100.6</v>
      </c>
      <c r="F8" s="166">
        <f t="shared" ref="F8:F71" si="3">IF(C8=0,0,IF(E8=0,1,IF(E8&gt;=$Q$5,5,IF(E8&gt;=$P$5,4+((E8-$P$5)*$R$5),IF(E8&gt;=$O$5,3+((E8-$O$5)*$R$5),IF(E8&gt;=$N$5,2+((E8-$N$5)*$R$5),IF(E8&gt;=$M$5,1+((E8-$M$5)*$R$5),1)))))))</f>
        <v>5</v>
      </c>
      <c r="G8" s="163">
        <v>493</v>
      </c>
      <c r="H8" s="167">
        <f t="shared" ref="H8:H71" si="4">IF(D8=0,0,IF(G8="N/A",0,IF(G8=0,0,(G8/D8)*100)))</f>
        <v>98.011928429423449</v>
      </c>
      <c r="I8" s="166">
        <f t="shared" ref="I8:I71" si="5">IF(C8=0,0,IF(G8=0,1,IF(G8="N/A",1,IF(H8=0,1,IF(H8&gt;=$Q$6,5,IF(H8&gt;=$P$6,4+((H8-$P$6)*$R$6),IF(H8&gt;=$O$6,3+((H8-$O$6)*$R$6),IF(H8&gt;=$N$6,2+((H8-$N$6)*$R$6),IF(H8&gt;=$M$6,1+((H8-$M$6)*$R$6),1)))))))))</f>
        <v>5</v>
      </c>
      <c r="J8" s="104"/>
      <c r="L8" s="74" t="s">
        <v>226</v>
      </c>
      <c r="M8" s="36">
        <v>60</v>
      </c>
      <c r="N8" s="32">
        <v>65</v>
      </c>
      <c r="O8" s="32">
        <v>70</v>
      </c>
      <c r="P8" s="32">
        <v>75</v>
      </c>
      <c r="Q8" s="33">
        <v>80</v>
      </c>
      <c r="R8" s="44">
        <f t="shared" si="1"/>
        <v>0.2</v>
      </c>
    </row>
    <row r="9" spans="1:18" ht="21.75" thickBot="1" x14ac:dyDescent="0.4">
      <c r="A9" s="95" t="s">
        <v>291</v>
      </c>
      <c r="B9" s="96" t="s">
        <v>292</v>
      </c>
      <c r="C9" s="158">
        <v>180</v>
      </c>
      <c r="D9" s="159">
        <v>181</v>
      </c>
      <c r="E9" s="160">
        <f t="shared" si="2"/>
        <v>100.55555555555556</v>
      </c>
      <c r="F9" s="161">
        <f t="shared" si="3"/>
        <v>5</v>
      </c>
      <c r="G9" s="158">
        <v>181</v>
      </c>
      <c r="H9" s="162">
        <f t="shared" si="4"/>
        <v>100</v>
      </c>
      <c r="I9" s="161">
        <f t="shared" si="5"/>
        <v>5</v>
      </c>
      <c r="J9" s="103"/>
    </row>
    <row r="10" spans="1:18" x14ac:dyDescent="0.35">
      <c r="A10" s="26" t="s">
        <v>293</v>
      </c>
      <c r="B10" s="25" t="s">
        <v>74</v>
      </c>
      <c r="C10" s="168">
        <v>120</v>
      </c>
      <c r="D10" s="169">
        <v>125</v>
      </c>
      <c r="E10" s="170">
        <f t="shared" si="2"/>
        <v>104.16666666666667</v>
      </c>
      <c r="F10" s="171">
        <f t="shared" si="3"/>
        <v>5</v>
      </c>
      <c r="G10" s="168">
        <v>115</v>
      </c>
      <c r="H10" s="172">
        <f t="shared" si="4"/>
        <v>92</v>
      </c>
      <c r="I10" s="171">
        <f t="shared" si="5"/>
        <v>5</v>
      </c>
      <c r="J10" s="105"/>
    </row>
    <row r="11" spans="1:18" ht="21.75" customHeight="1" x14ac:dyDescent="0.35">
      <c r="A11" s="22" t="s">
        <v>294</v>
      </c>
      <c r="B11" s="21" t="s">
        <v>154</v>
      </c>
      <c r="C11" s="173">
        <v>0</v>
      </c>
      <c r="D11" s="174">
        <v>0</v>
      </c>
      <c r="E11" s="175">
        <f t="shared" si="2"/>
        <v>0</v>
      </c>
      <c r="F11" s="176">
        <f t="shared" si="3"/>
        <v>0</v>
      </c>
      <c r="G11" s="173">
        <v>0</v>
      </c>
      <c r="H11" s="177">
        <f t="shared" si="4"/>
        <v>0</v>
      </c>
      <c r="I11" s="176">
        <f t="shared" si="5"/>
        <v>0</v>
      </c>
      <c r="J11" s="78"/>
    </row>
    <row r="12" spans="1:18" ht="21.75" customHeight="1" thickBot="1" x14ac:dyDescent="0.4">
      <c r="A12" s="23" t="s">
        <v>295</v>
      </c>
      <c r="B12" s="24" t="s">
        <v>160</v>
      </c>
      <c r="C12" s="178">
        <v>0</v>
      </c>
      <c r="D12" s="179">
        <v>0</v>
      </c>
      <c r="E12" s="180">
        <f t="shared" si="2"/>
        <v>0</v>
      </c>
      <c r="F12" s="181">
        <f t="shared" si="3"/>
        <v>0</v>
      </c>
      <c r="G12" s="178">
        <v>0</v>
      </c>
      <c r="H12" s="182">
        <f t="shared" si="4"/>
        <v>0</v>
      </c>
      <c r="I12" s="181">
        <f t="shared" si="5"/>
        <v>0</v>
      </c>
      <c r="J12" s="106"/>
    </row>
    <row r="13" spans="1:18" ht="21.75" customHeight="1" thickBot="1" x14ac:dyDescent="0.4">
      <c r="A13" s="95" t="s">
        <v>296</v>
      </c>
      <c r="B13" s="96" t="s">
        <v>297</v>
      </c>
      <c r="C13" s="158">
        <v>320</v>
      </c>
      <c r="D13" s="159">
        <v>381</v>
      </c>
      <c r="E13" s="160">
        <f t="shared" si="2"/>
        <v>119.0625</v>
      </c>
      <c r="F13" s="161">
        <f t="shared" si="3"/>
        <v>5</v>
      </c>
      <c r="G13" s="158">
        <v>377</v>
      </c>
      <c r="H13" s="162">
        <f t="shared" si="4"/>
        <v>98.950131233595798</v>
      </c>
      <c r="I13" s="161">
        <f t="shared" si="5"/>
        <v>5</v>
      </c>
      <c r="J13" s="103"/>
    </row>
    <row r="14" spans="1:18" ht="21.75" customHeight="1" x14ac:dyDescent="0.35">
      <c r="A14" s="26" t="s">
        <v>298</v>
      </c>
      <c r="B14" s="25" t="s">
        <v>88</v>
      </c>
      <c r="C14" s="168">
        <v>400</v>
      </c>
      <c r="D14" s="169">
        <v>421</v>
      </c>
      <c r="E14" s="183">
        <f t="shared" si="2"/>
        <v>105.25</v>
      </c>
      <c r="F14" s="171">
        <f t="shared" si="3"/>
        <v>5</v>
      </c>
      <c r="G14" s="168">
        <v>421</v>
      </c>
      <c r="H14" s="184">
        <f t="shared" si="4"/>
        <v>100</v>
      </c>
      <c r="I14" s="171">
        <f t="shared" si="5"/>
        <v>5</v>
      </c>
      <c r="J14" s="105"/>
    </row>
    <row r="15" spans="1:18" ht="21.75" customHeight="1" thickBot="1" x14ac:dyDescent="0.4">
      <c r="A15" s="23" t="s">
        <v>299</v>
      </c>
      <c r="B15" s="24" t="s">
        <v>92</v>
      </c>
      <c r="C15" s="178">
        <v>0</v>
      </c>
      <c r="D15" s="179">
        <v>0</v>
      </c>
      <c r="E15" s="180">
        <f t="shared" si="2"/>
        <v>0</v>
      </c>
      <c r="F15" s="181">
        <f t="shared" si="3"/>
        <v>0</v>
      </c>
      <c r="G15" s="178">
        <v>0</v>
      </c>
      <c r="H15" s="182">
        <f t="shared" si="4"/>
        <v>0</v>
      </c>
      <c r="I15" s="181">
        <f t="shared" si="5"/>
        <v>0</v>
      </c>
      <c r="J15" s="106"/>
    </row>
    <row r="16" spans="1:18" ht="21.75" customHeight="1" thickBot="1" x14ac:dyDescent="0.4">
      <c r="A16" s="95" t="s">
        <v>300</v>
      </c>
      <c r="B16" s="96" t="s">
        <v>301</v>
      </c>
      <c r="C16" s="158">
        <v>440</v>
      </c>
      <c r="D16" s="159">
        <v>442</v>
      </c>
      <c r="E16" s="160">
        <f t="shared" si="2"/>
        <v>100.45454545454547</v>
      </c>
      <c r="F16" s="161">
        <f t="shared" si="3"/>
        <v>5</v>
      </c>
      <c r="G16" s="158">
        <v>440</v>
      </c>
      <c r="H16" s="162">
        <f t="shared" si="4"/>
        <v>99.547511312217196</v>
      </c>
      <c r="I16" s="161">
        <f t="shared" si="5"/>
        <v>5</v>
      </c>
      <c r="J16" s="185"/>
    </row>
    <row r="17" spans="1:10" ht="21.75" customHeight="1" x14ac:dyDescent="0.35">
      <c r="A17" s="26" t="s">
        <v>302</v>
      </c>
      <c r="B17" s="25" t="s">
        <v>102</v>
      </c>
      <c r="C17" s="168">
        <v>0</v>
      </c>
      <c r="D17" s="169">
        <v>0</v>
      </c>
      <c r="E17" s="170">
        <f t="shared" si="2"/>
        <v>0</v>
      </c>
      <c r="F17" s="171">
        <f t="shared" si="3"/>
        <v>0</v>
      </c>
      <c r="G17" s="168">
        <v>0</v>
      </c>
      <c r="H17" s="172">
        <f t="shared" si="4"/>
        <v>0</v>
      </c>
      <c r="I17" s="171">
        <f t="shared" si="5"/>
        <v>0</v>
      </c>
      <c r="J17" s="186"/>
    </row>
    <row r="18" spans="1:10" ht="21.75" customHeight="1" x14ac:dyDescent="0.35">
      <c r="A18" s="22" t="s">
        <v>303</v>
      </c>
      <c r="B18" s="21" t="s">
        <v>96</v>
      </c>
      <c r="C18" s="173">
        <v>40</v>
      </c>
      <c r="D18" s="174">
        <v>40</v>
      </c>
      <c r="E18" s="175">
        <f t="shared" si="2"/>
        <v>100</v>
      </c>
      <c r="F18" s="176">
        <f t="shared" si="3"/>
        <v>5</v>
      </c>
      <c r="G18" s="173">
        <v>40</v>
      </c>
      <c r="H18" s="177">
        <f t="shared" si="4"/>
        <v>100</v>
      </c>
      <c r="I18" s="176">
        <f t="shared" si="5"/>
        <v>5</v>
      </c>
      <c r="J18" s="187"/>
    </row>
    <row r="19" spans="1:10" ht="21.75" customHeight="1" thickBot="1" x14ac:dyDescent="0.4">
      <c r="A19" s="23" t="s">
        <v>304</v>
      </c>
      <c r="B19" s="24" t="s">
        <v>100</v>
      </c>
      <c r="C19" s="178">
        <v>0</v>
      </c>
      <c r="D19" s="179">
        <v>0</v>
      </c>
      <c r="E19" s="188">
        <f t="shared" si="2"/>
        <v>0</v>
      </c>
      <c r="F19" s="181">
        <f t="shared" si="3"/>
        <v>0</v>
      </c>
      <c r="G19" s="178">
        <v>0</v>
      </c>
      <c r="H19" s="189">
        <f t="shared" si="4"/>
        <v>0</v>
      </c>
      <c r="I19" s="181">
        <f t="shared" si="5"/>
        <v>0</v>
      </c>
      <c r="J19" s="190"/>
    </row>
    <row r="20" spans="1:10" ht="21.75" customHeight="1" thickBot="1" x14ac:dyDescent="0.4">
      <c r="A20" s="95" t="s">
        <v>305</v>
      </c>
      <c r="B20" s="96" t="s">
        <v>306</v>
      </c>
      <c r="C20" s="158">
        <v>80</v>
      </c>
      <c r="D20" s="159">
        <v>153</v>
      </c>
      <c r="E20" s="160">
        <f t="shared" si="2"/>
        <v>191.25</v>
      </c>
      <c r="F20" s="161">
        <f t="shared" si="3"/>
        <v>5</v>
      </c>
      <c r="G20" s="158">
        <v>146</v>
      </c>
      <c r="H20" s="162">
        <f t="shared" si="4"/>
        <v>95.424836601307192</v>
      </c>
      <c r="I20" s="161">
        <f t="shared" si="5"/>
        <v>5</v>
      </c>
      <c r="J20" s="185"/>
    </row>
    <row r="21" spans="1:10" ht="21.75" customHeight="1" x14ac:dyDescent="0.35">
      <c r="A21" s="26" t="s">
        <v>307</v>
      </c>
      <c r="B21" s="25" t="s">
        <v>110</v>
      </c>
      <c r="C21" s="168">
        <v>60</v>
      </c>
      <c r="D21" s="169">
        <v>64</v>
      </c>
      <c r="E21" s="170">
        <f t="shared" si="2"/>
        <v>106.66666666666667</v>
      </c>
      <c r="F21" s="171">
        <f t="shared" si="3"/>
        <v>5</v>
      </c>
      <c r="G21" s="168">
        <v>64</v>
      </c>
      <c r="H21" s="172">
        <f t="shared" si="4"/>
        <v>100</v>
      </c>
      <c r="I21" s="171">
        <f t="shared" si="5"/>
        <v>5</v>
      </c>
      <c r="J21" s="191"/>
    </row>
    <row r="22" spans="1:10" ht="21.75" customHeight="1" x14ac:dyDescent="0.35">
      <c r="A22" s="22" t="s">
        <v>308</v>
      </c>
      <c r="B22" s="21" t="s">
        <v>116</v>
      </c>
      <c r="C22" s="173">
        <v>60</v>
      </c>
      <c r="D22" s="174">
        <v>60</v>
      </c>
      <c r="E22" s="175">
        <f t="shared" si="2"/>
        <v>100</v>
      </c>
      <c r="F22" s="176">
        <f t="shared" si="3"/>
        <v>5</v>
      </c>
      <c r="G22" s="173">
        <v>60</v>
      </c>
      <c r="H22" s="177">
        <f t="shared" si="4"/>
        <v>100</v>
      </c>
      <c r="I22" s="176">
        <f t="shared" si="5"/>
        <v>5</v>
      </c>
      <c r="J22" s="187"/>
    </row>
    <row r="23" spans="1:10" ht="21.75" customHeight="1" thickBot="1" x14ac:dyDescent="0.4">
      <c r="A23" s="23" t="s">
        <v>309</v>
      </c>
      <c r="B23" s="24" t="s">
        <v>114</v>
      </c>
      <c r="C23" s="178">
        <v>60</v>
      </c>
      <c r="D23" s="179">
        <v>94</v>
      </c>
      <c r="E23" s="180">
        <f t="shared" si="2"/>
        <v>156.66666666666666</v>
      </c>
      <c r="F23" s="181">
        <f t="shared" si="3"/>
        <v>5</v>
      </c>
      <c r="G23" s="178">
        <v>94</v>
      </c>
      <c r="H23" s="182">
        <f t="shared" si="4"/>
        <v>100</v>
      </c>
      <c r="I23" s="181">
        <f t="shared" si="5"/>
        <v>5</v>
      </c>
      <c r="J23" s="190"/>
    </row>
    <row r="24" spans="1:10" ht="21.75" customHeight="1" thickBot="1" x14ac:dyDescent="0.4">
      <c r="A24" s="95" t="s">
        <v>310</v>
      </c>
      <c r="B24" s="96" t="s">
        <v>311</v>
      </c>
      <c r="C24" s="158">
        <v>380</v>
      </c>
      <c r="D24" s="159">
        <v>407</v>
      </c>
      <c r="E24" s="192">
        <f t="shared" si="2"/>
        <v>107.10526315789475</v>
      </c>
      <c r="F24" s="161">
        <f t="shared" si="3"/>
        <v>5</v>
      </c>
      <c r="G24" s="158">
        <v>393</v>
      </c>
      <c r="H24" s="193">
        <f t="shared" si="4"/>
        <v>96.560196560196559</v>
      </c>
      <c r="I24" s="161">
        <f t="shared" si="5"/>
        <v>5</v>
      </c>
      <c r="J24" s="185"/>
    </row>
    <row r="25" spans="1:10" ht="21.75" customHeight="1" x14ac:dyDescent="0.35">
      <c r="A25" s="26" t="s">
        <v>312</v>
      </c>
      <c r="B25" s="25" t="s">
        <v>120</v>
      </c>
      <c r="C25" s="168">
        <v>60</v>
      </c>
      <c r="D25" s="169">
        <v>71</v>
      </c>
      <c r="E25" s="183">
        <f t="shared" si="2"/>
        <v>118.33333333333333</v>
      </c>
      <c r="F25" s="171">
        <f t="shared" si="3"/>
        <v>5</v>
      </c>
      <c r="G25" s="168">
        <v>71</v>
      </c>
      <c r="H25" s="184">
        <f t="shared" si="4"/>
        <v>100</v>
      </c>
      <c r="I25" s="171">
        <f t="shared" si="5"/>
        <v>5</v>
      </c>
      <c r="J25" s="186"/>
    </row>
    <row r="26" spans="1:10" ht="21.75" customHeight="1" x14ac:dyDescent="0.35">
      <c r="A26" s="22" t="s">
        <v>313</v>
      </c>
      <c r="B26" s="21" t="s">
        <v>140</v>
      </c>
      <c r="C26" s="173">
        <v>0</v>
      </c>
      <c r="D26" s="174">
        <v>0</v>
      </c>
      <c r="E26" s="194">
        <f t="shared" si="2"/>
        <v>0</v>
      </c>
      <c r="F26" s="176">
        <f t="shared" si="3"/>
        <v>0</v>
      </c>
      <c r="G26" s="173">
        <v>0</v>
      </c>
      <c r="H26" s="195">
        <f t="shared" si="4"/>
        <v>0</v>
      </c>
      <c r="I26" s="176">
        <f t="shared" si="5"/>
        <v>0</v>
      </c>
      <c r="J26" s="187"/>
    </row>
    <row r="27" spans="1:10" ht="21.75" customHeight="1" x14ac:dyDescent="0.35">
      <c r="A27" s="22" t="s">
        <v>314</v>
      </c>
      <c r="B27" s="21" t="s">
        <v>128</v>
      </c>
      <c r="C27" s="173">
        <v>100</v>
      </c>
      <c r="D27" s="174">
        <v>100</v>
      </c>
      <c r="E27" s="175">
        <f t="shared" si="2"/>
        <v>100</v>
      </c>
      <c r="F27" s="176">
        <f t="shared" si="3"/>
        <v>5</v>
      </c>
      <c r="G27" s="173">
        <v>100</v>
      </c>
      <c r="H27" s="177">
        <f t="shared" si="4"/>
        <v>100</v>
      </c>
      <c r="I27" s="176">
        <f t="shared" si="5"/>
        <v>5</v>
      </c>
      <c r="J27" s="187"/>
    </row>
    <row r="28" spans="1:10" ht="21.75" customHeight="1" thickBot="1" x14ac:dyDescent="0.4">
      <c r="A28" s="23" t="s">
        <v>315</v>
      </c>
      <c r="B28" s="24" t="s">
        <v>134</v>
      </c>
      <c r="C28" s="178">
        <v>100</v>
      </c>
      <c r="D28" s="179">
        <v>100</v>
      </c>
      <c r="E28" s="188">
        <f t="shared" si="2"/>
        <v>100</v>
      </c>
      <c r="F28" s="181">
        <f t="shared" si="3"/>
        <v>5</v>
      </c>
      <c r="G28" s="178">
        <v>98</v>
      </c>
      <c r="H28" s="189">
        <f t="shared" si="4"/>
        <v>98</v>
      </c>
      <c r="I28" s="181">
        <f t="shared" si="5"/>
        <v>5</v>
      </c>
      <c r="J28" s="190"/>
    </row>
    <row r="29" spans="1:10" ht="21.75" customHeight="1" thickBot="1" x14ac:dyDescent="0.4">
      <c r="A29" s="95" t="s">
        <v>316</v>
      </c>
      <c r="B29" s="96" t="s">
        <v>317</v>
      </c>
      <c r="C29" s="158">
        <v>180</v>
      </c>
      <c r="D29" s="159">
        <v>182</v>
      </c>
      <c r="E29" s="192">
        <f t="shared" si="2"/>
        <v>101.11111111111111</v>
      </c>
      <c r="F29" s="161">
        <f t="shared" si="3"/>
        <v>5</v>
      </c>
      <c r="G29" s="158">
        <v>181</v>
      </c>
      <c r="H29" s="193">
        <f t="shared" si="4"/>
        <v>99.45054945054946</v>
      </c>
      <c r="I29" s="161">
        <f t="shared" si="5"/>
        <v>5</v>
      </c>
      <c r="J29" s="185"/>
    </row>
    <row r="30" spans="1:10" ht="21.75" customHeight="1" x14ac:dyDescent="0.35">
      <c r="A30" s="26" t="s">
        <v>318</v>
      </c>
      <c r="B30" s="25" t="s">
        <v>146</v>
      </c>
      <c r="C30" s="168">
        <v>60</v>
      </c>
      <c r="D30" s="169">
        <v>60</v>
      </c>
      <c r="E30" s="170">
        <f t="shared" si="2"/>
        <v>100</v>
      </c>
      <c r="F30" s="171">
        <f t="shared" si="3"/>
        <v>5</v>
      </c>
      <c r="G30" s="168">
        <v>60</v>
      </c>
      <c r="H30" s="172">
        <f t="shared" si="4"/>
        <v>100</v>
      </c>
      <c r="I30" s="171">
        <f t="shared" si="5"/>
        <v>5</v>
      </c>
      <c r="J30" s="186"/>
    </row>
    <row r="31" spans="1:10" ht="21.75" customHeight="1" x14ac:dyDescent="0.35">
      <c r="A31" s="22" t="s">
        <v>319</v>
      </c>
      <c r="B31" s="21" t="s">
        <v>148</v>
      </c>
      <c r="C31" s="173">
        <v>20</v>
      </c>
      <c r="D31" s="174">
        <v>20</v>
      </c>
      <c r="E31" s="194">
        <f t="shared" si="2"/>
        <v>100</v>
      </c>
      <c r="F31" s="176">
        <f t="shared" si="3"/>
        <v>5</v>
      </c>
      <c r="G31" s="173">
        <v>20</v>
      </c>
      <c r="H31" s="177">
        <f t="shared" si="4"/>
        <v>100</v>
      </c>
      <c r="I31" s="176">
        <f t="shared" si="5"/>
        <v>5</v>
      </c>
      <c r="J31" s="187"/>
    </row>
    <row r="32" spans="1:10" ht="21.75" customHeight="1" x14ac:dyDescent="0.35">
      <c r="A32" s="22" t="s">
        <v>320</v>
      </c>
      <c r="B32" s="21" t="s">
        <v>144</v>
      </c>
      <c r="C32" s="173">
        <v>40</v>
      </c>
      <c r="D32" s="174">
        <v>40</v>
      </c>
      <c r="E32" s="175">
        <f t="shared" si="2"/>
        <v>100</v>
      </c>
      <c r="F32" s="176">
        <f t="shared" si="3"/>
        <v>5</v>
      </c>
      <c r="G32" s="173">
        <v>40</v>
      </c>
      <c r="H32" s="177">
        <f t="shared" si="4"/>
        <v>100</v>
      </c>
      <c r="I32" s="176">
        <f t="shared" si="5"/>
        <v>5</v>
      </c>
      <c r="J32" s="187"/>
    </row>
    <row r="33" spans="1:10" ht="21.75" customHeight="1" thickBot="1" x14ac:dyDescent="0.4">
      <c r="A33" s="23" t="s">
        <v>321</v>
      </c>
      <c r="B33" s="24" t="s">
        <v>142</v>
      </c>
      <c r="C33" s="178">
        <v>60</v>
      </c>
      <c r="D33" s="179">
        <v>63</v>
      </c>
      <c r="E33" s="180">
        <f t="shared" si="2"/>
        <v>105</v>
      </c>
      <c r="F33" s="181">
        <f t="shared" si="3"/>
        <v>5</v>
      </c>
      <c r="G33" s="178">
        <v>63</v>
      </c>
      <c r="H33" s="182">
        <f t="shared" si="4"/>
        <v>100</v>
      </c>
      <c r="I33" s="181">
        <f t="shared" si="5"/>
        <v>5</v>
      </c>
      <c r="J33" s="190"/>
    </row>
    <row r="34" spans="1:10" ht="21.75" customHeight="1" thickBot="1" x14ac:dyDescent="0.4">
      <c r="A34" s="95" t="s">
        <v>322</v>
      </c>
      <c r="B34" s="96" t="s">
        <v>323</v>
      </c>
      <c r="C34" s="158">
        <v>220</v>
      </c>
      <c r="D34" s="159">
        <v>248</v>
      </c>
      <c r="E34" s="192">
        <f t="shared" si="2"/>
        <v>112.72727272727272</v>
      </c>
      <c r="F34" s="161">
        <f t="shared" si="3"/>
        <v>5</v>
      </c>
      <c r="G34" s="158">
        <v>246</v>
      </c>
      <c r="H34" s="193">
        <f t="shared" si="4"/>
        <v>99.193548387096769</v>
      </c>
      <c r="I34" s="161">
        <f t="shared" si="5"/>
        <v>5</v>
      </c>
      <c r="J34" s="185"/>
    </row>
    <row r="35" spans="1:10" ht="21.75" customHeight="1" x14ac:dyDescent="0.35">
      <c r="A35" s="26" t="s">
        <v>324</v>
      </c>
      <c r="B35" s="25" t="s">
        <v>158</v>
      </c>
      <c r="C35" s="168">
        <v>140</v>
      </c>
      <c r="D35" s="169">
        <v>155</v>
      </c>
      <c r="E35" s="170">
        <f t="shared" si="2"/>
        <v>110.71428571428572</v>
      </c>
      <c r="F35" s="171">
        <f t="shared" si="3"/>
        <v>5</v>
      </c>
      <c r="G35" s="168">
        <v>154</v>
      </c>
      <c r="H35" s="172">
        <f t="shared" si="4"/>
        <v>99.354838709677423</v>
      </c>
      <c r="I35" s="171">
        <f t="shared" si="5"/>
        <v>5</v>
      </c>
      <c r="J35" s="186"/>
    </row>
    <row r="36" spans="1:10" ht="21.75" customHeight="1" x14ac:dyDescent="0.35">
      <c r="A36" s="22" t="s">
        <v>325</v>
      </c>
      <c r="B36" s="21" t="s">
        <v>152</v>
      </c>
      <c r="C36" s="173">
        <v>120</v>
      </c>
      <c r="D36" s="174">
        <v>130</v>
      </c>
      <c r="E36" s="175">
        <f t="shared" si="2"/>
        <v>108.33333333333333</v>
      </c>
      <c r="F36" s="176">
        <f t="shared" si="3"/>
        <v>5</v>
      </c>
      <c r="G36" s="173">
        <v>130</v>
      </c>
      <c r="H36" s="177">
        <f t="shared" si="4"/>
        <v>100</v>
      </c>
      <c r="I36" s="176">
        <f t="shared" si="5"/>
        <v>5</v>
      </c>
      <c r="J36" s="187"/>
    </row>
    <row r="37" spans="1:10" ht="21.75" customHeight="1" thickBot="1" x14ac:dyDescent="0.4">
      <c r="A37" s="23" t="s">
        <v>326</v>
      </c>
      <c r="B37" s="24" t="s">
        <v>156</v>
      </c>
      <c r="C37" s="178">
        <v>0</v>
      </c>
      <c r="D37" s="179">
        <v>0</v>
      </c>
      <c r="E37" s="180">
        <f t="shared" si="2"/>
        <v>0</v>
      </c>
      <c r="F37" s="181">
        <f t="shared" si="3"/>
        <v>0</v>
      </c>
      <c r="G37" s="178">
        <v>0</v>
      </c>
      <c r="H37" s="182">
        <f t="shared" si="4"/>
        <v>0</v>
      </c>
      <c r="I37" s="181">
        <f t="shared" si="5"/>
        <v>0</v>
      </c>
      <c r="J37" s="190"/>
    </row>
    <row r="38" spans="1:10" ht="21.75" customHeight="1" thickBot="1" x14ac:dyDescent="0.4">
      <c r="A38" s="95" t="s">
        <v>327</v>
      </c>
      <c r="B38" s="96" t="s">
        <v>328</v>
      </c>
      <c r="C38" s="158">
        <v>40</v>
      </c>
      <c r="D38" s="159">
        <v>43</v>
      </c>
      <c r="E38" s="192">
        <f t="shared" si="2"/>
        <v>107.5</v>
      </c>
      <c r="F38" s="161">
        <f t="shared" si="3"/>
        <v>5</v>
      </c>
      <c r="G38" s="158">
        <v>43</v>
      </c>
      <c r="H38" s="193">
        <f t="shared" si="4"/>
        <v>100</v>
      </c>
      <c r="I38" s="161">
        <f t="shared" si="5"/>
        <v>5</v>
      </c>
      <c r="J38" s="185"/>
    </row>
    <row r="39" spans="1:10" ht="21.75" customHeight="1" x14ac:dyDescent="0.35">
      <c r="A39" s="26" t="s">
        <v>329</v>
      </c>
      <c r="B39" s="25" t="s">
        <v>122</v>
      </c>
      <c r="C39" s="168">
        <v>41</v>
      </c>
      <c r="D39" s="169">
        <v>41</v>
      </c>
      <c r="E39" s="183">
        <f t="shared" si="2"/>
        <v>100</v>
      </c>
      <c r="F39" s="171">
        <f t="shared" si="3"/>
        <v>5</v>
      </c>
      <c r="G39" s="168">
        <v>41</v>
      </c>
      <c r="H39" s="184">
        <f t="shared" si="4"/>
        <v>100</v>
      </c>
      <c r="I39" s="171">
        <f t="shared" si="5"/>
        <v>5</v>
      </c>
      <c r="J39" s="186"/>
    </row>
    <row r="40" spans="1:10" ht="21.75" customHeight="1" x14ac:dyDescent="0.35">
      <c r="A40" s="22" t="s">
        <v>330</v>
      </c>
      <c r="B40" s="21" t="s">
        <v>166</v>
      </c>
      <c r="C40" s="173">
        <v>20</v>
      </c>
      <c r="D40" s="174">
        <v>23</v>
      </c>
      <c r="E40" s="194">
        <f t="shared" si="2"/>
        <v>114.99999999999999</v>
      </c>
      <c r="F40" s="176">
        <f t="shared" si="3"/>
        <v>5</v>
      </c>
      <c r="G40" s="173">
        <v>18</v>
      </c>
      <c r="H40" s="177">
        <f t="shared" si="4"/>
        <v>78.260869565217391</v>
      </c>
      <c r="I40" s="176">
        <f t="shared" si="5"/>
        <v>4.6521739130434785</v>
      </c>
      <c r="J40" s="187"/>
    </row>
    <row r="41" spans="1:10" ht="21.75" customHeight="1" x14ac:dyDescent="0.35">
      <c r="A41" s="22" t="s">
        <v>331</v>
      </c>
      <c r="B41" s="21" t="s">
        <v>172</v>
      </c>
      <c r="C41" s="173">
        <v>40</v>
      </c>
      <c r="D41" s="174">
        <v>62</v>
      </c>
      <c r="E41" s="194">
        <f t="shared" si="2"/>
        <v>155</v>
      </c>
      <c r="F41" s="176">
        <f t="shared" si="3"/>
        <v>5</v>
      </c>
      <c r="G41" s="173">
        <v>62</v>
      </c>
      <c r="H41" s="195">
        <f t="shared" si="4"/>
        <v>100</v>
      </c>
      <c r="I41" s="176">
        <f t="shared" si="5"/>
        <v>5</v>
      </c>
      <c r="J41" s="187"/>
    </row>
    <row r="42" spans="1:10" ht="21.75" customHeight="1" thickBot="1" x14ac:dyDescent="0.4">
      <c r="A42" s="23" t="s">
        <v>332</v>
      </c>
      <c r="B42" s="24" t="s">
        <v>170</v>
      </c>
      <c r="C42" s="178">
        <v>20</v>
      </c>
      <c r="D42" s="179">
        <v>20</v>
      </c>
      <c r="E42" s="180">
        <f t="shared" si="2"/>
        <v>100</v>
      </c>
      <c r="F42" s="181">
        <f t="shared" si="3"/>
        <v>5</v>
      </c>
      <c r="G42" s="178">
        <v>20</v>
      </c>
      <c r="H42" s="182">
        <f t="shared" si="4"/>
        <v>100</v>
      </c>
      <c r="I42" s="181">
        <f t="shared" si="5"/>
        <v>5</v>
      </c>
      <c r="J42" s="190"/>
    </row>
    <row r="43" spans="1:10" ht="21.75" customHeight="1" thickBot="1" x14ac:dyDescent="0.4">
      <c r="A43" s="95" t="s">
        <v>333</v>
      </c>
      <c r="B43" s="96" t="s">
        <v>334</v>
      </c>
      <c r="C43" s="158">
        <v>0</v>
      </c>
      <c r="D43" s="159">
        <v>0</v>
      </c>
      <c r="E43" s="192">
        <f t="shared" si="2"/>
        <v>0</v>
      </c>
      <c r="F43" s="161">
        <f t="shared" si="3"/>
        <v>0</v>
      </c>
      <c r="G43" s="158">
        <v>0</v>
      </c>
      <c r="H43" s="193">
        <f t="shared" si="4"/>
        <v>0</v>
      </c>
      <c r="I43" s="161">
        <f t="shared" si="5"/>
        <v>0</v>
      </c>
      <c r="J43" s="185"/>
    </row>
    <row r="44" spans="1:10" ht="21.75" customHeight="1" x14ac:dyDescent="0.35">
      <c r="A44" s="26" t="s">
        <v>335</v>
      </c>
      <c r="B44" s="25" t="s">
        <v>186</v>
      </c>
      <c r="C44" s="168">
        <v>40</v>
      </c>
      <c r="D44" s="169">
        <v>49</v>
      </c>
      <c r="E44" s="170">
        <f t="shared" si="2"/>
        <v>122.50000000000001</v>
      </c>
      <c r="F44" s="171">
        <f t="shared" si="3"/>
        <v>5</v>
      </c>
      <c r="G44" s="168">
        <v>49</v>
      </c>
      <c r="H44" s="172">
        <f t="shared" si="4"/>
        <v>100</v>
      </c>
      <c r="I44" s="171">
        <f t="shared" si="5"/>
        <v>5</v>
      </c>
      <c r="J44" s="186"/>
    </row>
    <row r="45" spans="1:10" ht="21.75" customHeight="1" thickBot="1" x14ac:dyDescent="0.4">
      <c r="A45" s="23" t="s">
        <v>336</v>
      </c>
      <c r="B45" s="24" t="s">
        <v>168</v>
      </c>
      <c r="C45" s="178">
        <v>80</v>
      </c>
      <c r="D45" s="179">
        <v>92</v>
      </c>
      <c r="E45" s="188">
        <f t="shared" si="2"/>
        <v>114.99999999999999</v>
      </c>
      <c r="F45" s="181">
        <f t="shared" si="3"/>
        <v>5</v>
      </c>
      <c r="G45" s="178">
        <v>92</v>
      </c>
      <c r="H45" s="189">
        <f t="shared" si="4"/>
        <v>100</v>
      </c>
      <c r="I45" s="181">
        <f t="shared" si="5"/>
        <v>5</v>
      </c>
      <c r="J45" s="190"/>
    </row>
    <row r="46" spans="1:10" ht="21.75" customHeight="1" thickBot="1" x14ac:dyDescent="0.4">
      <c r="A46" s="95" t="s">
        <v>337</v>
      </c>
      <c r="B46" s="96" t="s">
        <v>338</v>
      </c>
      <c r="C46" s="158">
        <v>0</v>
      </c>
      <c r="D46" s="159">
        <v>0</v>
      </c>
      <c r="E46" s="160">
        <f t="shared" si="2"/>
        <v>0</v>
      </c>
      <c r="F46" s="161">
        <f t="shared" si="3"/>
        <v>0</v>
      </c>
      <c r="G46" s="158">
        <v>0</v>
      </c>
      <c r="H46" s="162">
        <f t="shared" si="4"/>
        <v>0</v>
      </c>
      <c r="I46" s="161">
        <f t="shared" si="5"/>
        <v>0</v>
      </c>
      <c r="J46" s="185"/>
    </row>
    <row r="47" spans="1:10" ht="21.75" customHeight="1" x14ac:dyDescent="0.35">
      <c r="A47" s="26" t="s">
        <v>339</v>
      </c>
      <c r="B47" s="25" t="s">
        <v>191</v>
      </c>
      <c r="C47" s="168">
        <v>0</v>
      </c>
      <c r="D47" s="169">
        <v>0</v>
      </c>
      <c r="E47" s="183">
        <f t="shared" si="2"/>
        <v>0</v>
      </c>
      <c r="F47" s="171">
        <f t="shared" si="3"/>
        <v>0</v>
      </c>
      <c r="G47" s="168">
        <v>0</v>
      </c>
      <c r="H47" s="184">
        <f t="shared" si="4"/>
        <v>0</v>
      </c>
      <c r="I47" s="171">
        <f t="shared" si="5"/>
        <v>0</v>
      </c>
      <c r="J47" s="186"/>
    </row>
    <row r="48" spans="1:10" ht="21.75" customHeight="1" thickBot="1" x14ac:dyDescent="0.4">
      <c r="A48" s="23" t="s">
        <v>340</v>
      </c>
      <c r="B48" s="24" t="s">
        <v>199</v>
      </c>
      <c r="C48" s="178">
        <v>0</v>
      </c>
      <c r="D48" s="179">
        <v>0</v>
      </c>
      <c r="E48" s="188">
        <f t="shared" si="2"/>
        <v>0</v>
      </c>
      <c r="F48" s="181">
        <f t="shared" si="3"/>
        <v>0</v>
      </c>
      <c r="G48" s="178">
        <v>0</v>
      </c>
      <c r="H48" s="189">
        <f t="shared" si="4"/>
        <v>0</v>
      </c>
      <c r="I48" s="181">
        <f t="shared" si="5"/>
        <v>0</v>
      </c>
      <c r="J48" s="190"/>
    </row>
    <row r="49" spans="1:10" ht="21.75" customHeight="1" thickBot="1" x14ac:dyDescent="0.4">
      <c r="A49" s="95" t="s">
        <v>341</v>
      </c>
      <c r="B49" s="96" t="s">
        <v>342</v>
      </c>
      <c r="C49" s="158">
        <v>30</v>
      </c>
      <c r="D49" s="159">
        <v>42</v>
      </c>
      <c r="E49" s="192">
        <f t="shared" si="2"/>
        <v>140</v>
      </c>
      <c r="F49" s="161">
        <f t="shared" si="3"/>
        <v>5</v>
      </c>
      <c r="G49" s="158">
        <v>42</v>
      </c>
      <c r="H49" s="193">
        <f t="shared" si="4"/>
        <v>100</v>
      </c>
      <c r="I49" s="161">
        <f t="shared" si="5"/>
        <v>5</v>
      </c>
      <c r="J49" s="185"/>
    </row>
    <row r="50" spans="1:10" ht="21.75" customHeight="1" thickBot="1" x14ac:dyDescent="0.4">
      <c r="A50" s="99" t="s">
        <v>343</v>
      </c>
      <c r="B50" s="98" t="s">
        <v>212</v>
      </c>
      <c r="C50" s="143">
        <v>50</v>
      </c>
      <c r="D50" s="144">
        <v>60</v>
      </c>
      <c r="E50" s="156">
        <f t="shared" si="2"/>
        <v>120</v>
      </c>
      <c r="F50" s="146">
        <f t="shared" si="3"/>
        <v>5</v>
      </c>
      <c r="G50" s="143">
        <v>57</v>
      </c>
      <c r="H50" s="157">
        <f t="shared" si="4"/>
        <v>95</v>
      </c>
      <c r="I50" s="146">
        <f t="shared" si="5"/>
        <v>5</v>
      </c>
      <c r="J50" s="196"/>
    </row>
    <row r="51" spans="1:10" ht="21.75" customHeight="1" thickBot="1" x14ac:dyDescent="0.4">
      <c r="A51" s="95" t="s">
        <v>344</v>
      </c>
      <c r="B51" s="96" t="s">
        <v>345</v>
      </c>
      <c r="C51" s="158">
        <v>260</v>
      </c>
      <c r="D51" s="159">
        <v>347</v>
      </c>
      <c r="E51" s="160">
        <f t="shared" si="2"/>
        <v>133.46153846153845</v>
      </c>
      <c r="F51" s="161">
        <f t="shared" si="3"/>
        <v>5</v>
      </c>
      <c r="G51" s="158">
        <v>347</v>
      </c>
      <c r="H51" s="162">
        <f t="shared" si="4"/>
        <v>100</v>
      </c>
      <c r="I51" s="161">
        <f t="shared" si="5"/>
        <v>5</v>
      </c>
      <c r="J51" s="185"/>
    </row>
    <row r="52" spans="1:10" ht="21.75" customHeight="1" thickBot="1" x14ac:dyDescent="0.4">
      <c r="A52" s="95" t="s">
        <v>346</v>
      </c>
      <c r="B52" s="96" t="s">
        <v>347</v>
      </c>
      <c r="C52" s="158">
        <v>200</v>
      </c>
      <c r="D52" s="159">
        <v>326</v>
      </c>
      <c r="E52" s="192">
        <f t="shared" si="2"/>
        <v>163</v>
      </c>
      <c r="F52" s="161">
        <f t="shared" si="3"/>
        <v>5</v>
      </c>
      <c r="G52" s="158">
        <v>321</v>
      </c>
      <c r="H52" s="193">
        <f t="shared" si="4"/>
        <v>98.466257668711648</v>
      </c>
      <c r="I52" s="161">
        <f t="shared" si="5"/>
        <v>5</v>
      </c>
      <c r="J52" s="185"/>
    </row>
    <row r="53" spans="1:10" ht="21.75" customHeight="1" x14ac:dyDescent="0.35">
      <c r="A53" s="26" t="s">
        <v>348</v>
      </c>
      <c r="B53" s="25" t="s">
        <v>64</v>
      </c>
      <c r="C53" s="168">
        <v>100</v>
      </c>
      <c r="D53" s="169">
        <v>104</v>
      </c>
      <c r="E53" s="183">
        <f t="shared" si="2"/>
        <v>104</v>
      </c>
      <c r="F53" s="171">
        <f t="shared" si="3"/>
        <v>5</v>
      </c>
      <c r="G53" s="168">
        <v>92</v>
      </c>
      <c r="H53" s="184">
        <f t="shared" si="4"/>
        <v>88.461538461538453</v>
      </c>
      <c r="I53" s="171">
        <f t="shared" si="5"/>
        <v>5</v>
      </c>
      <c r="J53" s="186"/>
    </row>
    <row r="54" spans="1:10" ht="21.75" customHeight="1" thickBot="1" x14ac:dyDescent="0.4">
      <c r="A54" s="23" t="s">
        <v>349</v>
      </c>
      <c r="B54" s="24" t="s">
        <v>112</v>
      </c>
      <c r="C54" s="178">
        <v>60</v>
      </c>
      <c r="D54" s="179">
        <v>62</v>
      </c>
      <c r="E54" s="180">
        <f t="shared" si="2"/>
        <v>103.33333333333334</v>
      </c>
      <c r="F54" s="181">
        <f t="shared" si="3"/>
        <v>5</v>
      </c>
      <c r="G54" s="178">
        <v>59</v>
      </c>
      <c r="H54" s="182">
        <f t="shared" si="4"/>
        <v>95.161290322580655</v>
      </c>
      <c r="I54" s="181">
        <f t="shared" si="5"/>
        <v>5</v>
      </c>
      <c r="J54" s="190"/>
    </row>
    <row r="55" spans="1:10" ht="21.75" customHeight="1" thickBot="1" x14ac:dyDescent="0.4">
      <c r="A55" s="95" t="s">
        <v>350</v>
      </c>
      <c r="B55" s="96" t="s">
        <v>351</v>
      </c>
      <c r="C55" s="158">
        <v>1360</v>
      </c>
      <c r="D55" s="159">
        <v>1446</v>
      </c>
      <c r="E55" s="192">
        <f t="shared" si="2"/>
        <v>106.32352941176471</v>
      </c>
      <c r="F55" s="161">
        <f t="shared" si="3"/>
        <v>5</v>
      </c>
      <c r="G55" s="158">
        <v>1340</v>
      </c>
      <c r="H55" s="193">
        <f t="shared" si="4"/>
        <v>92.669432918395572</v>
      </c>
      <c r="I55" s="161">
        <f t="shared" si="5"/>
        <v>5</v>
      </c>
      <c r="J55" s="185"/>
    </row>
    <row r="56" spans="1:10" ht="21.75" customHeight="1" x14ac:dyDescent="0.35">
      <c r="A56" s="26" t="s">
        <v>352</v>
      </c>
      <c r="B56" s="25" t="s">
        <v>78</v>
      </c>
      <c r="C56" s="168">
        <v>20</v>
      </c>
      <c r="D56" s="169">
        <v>32</v>
      </c>
      <c r="E56" s="170">
        <f t="shared" si="2"/>
        <v>160</v>
      </c>
      <c r="F56" s="171">
        <f t="shared" si="3"/>
        <v>5</v>
      </c>
      <c r="G56" s="168">
        <v>30</v>
      </c>
      <c r="H56" s="172">
        <f t="shared" si="4"/>
        <v>93.75</v>
      </c>
      <c r="I56" s="171">
        <f t="shared" si="5"/>
        <v>5</v>
      </c>
      <c r="J56" s="186"/>
    </row>
    <row r="57" spans="1:10" ht="21.75" customHeight="1" x14ac:dyDescent="0.35">
      <c r="A57" s="22" t="s">
        <v>353</v>
      </c>
      <c r="B57" s="21" t="s">
        <v>72</v>
      </c>
      <c r="C57" s="173">
        <v>300</v>
      </c>
      <c r="D57" s="174">
        <v>626</v>
      </c>
      <c r="E57" s="175">
        <f t="shared" si="2"/>
        <v>208.66666666666666</v>
      </c>
      <c r="F57" s="176">
        <f t="shared" si="3"/>
        <v>5</v>
      </c>
      <c r="G57" s="173">
        <v>623</v>
      </c>
      <c r="H57" s="177">
        <f t="shared" si="4"/>
        <v>99.520766773162933</v>
      </c>
      <c r="I57" s="176">
        <f t="shared" si="5"/>
        <v>5</v>
      </c>
      <c r="J57" s="187"/>
    </row>
    <row r="58" spans="1:10" ht="21.75" customHeight="1" thickBot="1" x14ac:dyDescent="0.4">
      <c r="A58" s="23" t="s">
        <v>354</v>
      </c>
      <c r="B58" s="24" t="s">
        <v>70</v>
      </c>
      <c r="C58" s="178">
        <v>20</v>
      </c>
      <c r="D58" s="179">
        <v>30</v>
      </c>
      <c r="E58" s="188">
        <f t="shared" si="2"/>
        <v>150</v>
      </c>
      <c r="F58" s="181">
        <f t="shared" si="3"/>
        <v>5</v>
      </c>
      <c r="G58" s="178">
        <v>30</v>
      </c>
      <c r="H58" s="189">
        <f t="shared" si="4"/>
        <v>100</v>
      </c>
      <c r="I58" s="181">
        <f t="shared" si="5"/>
        <v>5</v>
      </c>
      <c r="J58" s="190"/>
    </row>
    <row r="59" spans="1:10" ht="21.75" customHeight="1" thickBot="1" x14ac:dyDescent="0.4">
      <c r="A59" s="95" t="s">
        <v>355</v>
      </c>
      <c r="B59" s="96" t="s">
        <v>356</v>
      </c>
      <c r="C59" s="158">
        <v>100</v>
      </c>
      <c r="D59" s="159">
        <v>118</v>
      </c>
      <c r="E59" s="192">
        <f t="shared" si="2"/>
        <v>118</v>
      </c>
      <c r="F59" s="161">
        <f t="shared" si="3"/>
        <v>5</v>
      </c>
      <c r="G59" s="158">
        <v>113</v>
      </c>
      <c r="H59" s="162">
        <f t="shared" si="4"/>
        <v>95.762711864406782</v>
      </c>
      <c r="I59" s="161">
        <f t="shared" si="5"/>
        <v>5</v>
      </c>
      <c r="J59" s="185"/>
    </row>
    <row r="60" spans="1:10" ht="21.75" customHeight="1" x14ac:dyDescent="0.35">
      <c r="A60" s="26" t="s">
        <v>357</v>
      </c>
      <c r="B60" s="25" t="s">
        <v>104</v>
      </c>
      <c r="C60" s="168">
        <v>0</v>
      </c>
      <c r="D60" s="169">
        <v>0</v>
      </c>
      <c r="E60" s="170">
        <f t="shared" si="2"/>
        <v>0</v>
      </c>
      <c r="F60" s="171">
        <f t="shared" si="3"/>
        <v>0</v>
      </c>
      <c r="G60" s="168">
        <v>0</v>
      </c>
      <c r="H60" s="172">
        <f t="shared" si="4"/>
        <v>0</v>
      </c>
      <c r="I60" s="171">
        <f t="shared" si="5"/>
        <v>0</v>
      </c>
      <c r="J60" s="186"/>
    </row>
    <row r="61" spans="1:10" ht="21.75" customHeight="1" thickBot="1" x14ac:dyDescent="0.4">
      <c r="A61" s="23" t="s">
        <v>358</v>
      </c>
      <c r="B61" s="24" t="s">
        <v>106</v>
      </c>
      <c r="C61" s="178">
        <v>340</v>
      </c>
      <c r="D61" s="179">
        <v>416</v>
      </c>
      <c r="E61" s="180">
        <f t="shared" si="2"/>
        <v>122.35294117647059</v>
      </c>
      <c r="F61" s="181">
        <f t="shared" si="3"/>
        <v>5</v>
      </c>
      <c r="G61" s="178">
        <v>416</v>
      </c>
      <c r="H61" s="182">
        <f t="shared" si="4"/>
        <v>100</v>
      </c>
      <c r="I61" s="181">
        <f t="shared" si="5"/>
        <v>5</v>
      </c>
      <c r="J61" s="190"/>
    </row>
    <row r="62" spans="1:10" ht="21.75" customHeight="1" thickBot="1" x14ac:dyDescent="0.4">
      <c r="A62" s="95" t="s">
        <v>359</v>
      </c>
      <c r="B62" s="96" t="s">
        <v>360</v>
      </c>
      <c r="C62" s="158">
        <v>460</v>
      </c>
      <c r="D62" s="159">
        <v>550</v>
      </c>
      <c r="E62" s="160">
        <f t="shared" si="2"/>
        <v>119.56521739130434</v>
      </c>
      <c r="F62" s="161">
        <f t="shared" si="3"/>
        <v>5</v>
      </c>
      <c r="G62" s="158">
        <v>543</v>
      </c>
      <c r="H62" s="162">
        <f t="shared" si="4"/>
        <v>98.727272727272734</v>
      </c>
      <c r="I62" s="161">
        <f t="shared" si="5"/>
        <v>5</v>
      </c>
      <c r="J62" s="185"/>
    </row>
    <row r="63" spans="1:10" ht="21.75" customHeight="1" x14ac:dyDescent="0.35">
      <c r="A63" s="26" t="s">
        <v>361</v>
      </c>
      <c r="B63" s="25" t="s">
        <v>82</v>
      </c>
      <c r="C63" s="168">
        <v>0</v>
      </c>
      <c r="D63" s="169">
        <v>0</v>
      </c>
      <c r="E63" s="170">
        <f t="shared" si="2"/>
        <v>0</v>
      </c>
      <c r="F63" s="171">
        <f t="shared" si="3"/>
        <v>0</v>
      </c>
      <c r="G63" s="168">
        <v>0</v>
      </c>
      <c r="H63" s="172">
        <f t="shared" si="4"/>
        <v>0</v>
      </c>
      <c r="I63" s="171">
        <f t="shared" si="5"/>
        <v>0</v>
      </c>
      <c r="J63" s="186"/>
    </row>
    <row r="64" spans="1:10" ht="21.75" customHeight="1" thickBot="1" x14ac:dyDescent="0.4">
      <c r="A64" s="23" t="s">
        <v>362</v>
      </c>
      <c r="B64" s="24" t="s">
        <v>86</v>
      </c>
      <c r="C64" s="178">
        <v>0</v>
      </c>
      <c r="D64" s="179">
        <v>0</v>
      </c>
      <c r="E64" s="180">
        <f t="shared" si="2"/>
        <v>0</v>
      </c>
      <c r="F64" s="181">
        <f t="shared" si="3"/>
        <v>0</v>
      </c>
      <c r="G64" s="178">
        <v>0</v>
      </c>
      <c r="H64" s="182">
        <f t="shared" si="4"/>
        <v>0</v>
      </c>
      <c r="I64" s="181">
        <f t="shared" si="5"/>
        <v>0</v>
      </c>
      <c r="J64" s="190"/>
    </row>
    <row r="65" spans="1:10" ht="21.75" customHeight="1" thickBot="1" x14ac:dyDescent="0.4">
      <c r="A65" s="95" t="s">
        <v>363</v>
      </c>
      <c r="B65" s="96" t="s">
        <v>364</v>
      </c>
      <c r="C65" s="158">
        <v>0</v>
      </c>
      <c r="D65" s="159">
        <v>0</v>
      </c>
      <c r="E65" s="192">
        <f t="shared" si="2"/>
        <v>0</v>
      </c>
      <c r="F65" s="161">
        <f t="shared" si="3"/>
        <v>0</v>
      </c>
      <c r="G65" s="158">
        <v>81</v>
      </c>
      <c r="H65" s="193">
        <f t="shared" si="4"/>
        <v>0</v>
      </c>
      <c r="I65" s="161">
        <f t="shared" si="5"/>
        <v>0</v>
      </c>
      <c r="J65" s="185"/>
    </row>
    <row r="66" spans="1:10" ht="21.75" customHeight="1" x14ac:dyDescent="0.35">
      <c r="A66" s="26" t="s">
        <v>365</v>
      </c>
      <c r="B66" s="25" t="s">
        <v>126</v>
      </c>
      <c r="C66" s="168">
        <v>0</v>
      </c>
      <c r="D66" s="169">
        <v>0</v>
      </c>
      <c r="E66" s="170">
        <f t="shared" si="2"/>
        <v>0</v>
      </c>
      <c r="F66" s="171">
        <f t="shared" si="3"/>
        <v>0</v>
      </c>
      <c r="G66" s="168">
        <v>0</v>
      </c>
      <c r="H66" s="172">
        <f t="shared" si="4"/>
        <v>0</v>
      </c>
      <c r="I66" s="171">
        <f t="shared" si="5"/>
        <v>0</v>
      </c>
      <c r="J66" s="186"/>
    </row>
    <row r="67" spans="1:10" ht="21.75" customHeight="1" x14ac:dyDescent="0.35">
      <c r="A67" s="22" t="s">
        <v>366</v>
      </c>
      <c r="B67" s="21" t="s">
        <v>132</v>
      </c>
      <c r="C67" s="173">
        <v>0</v>
      </c>
      <c r="D67" s="174">
        <v>0</v>
      </c>
      <c r="E67" s="194">
        <f t="shared" si="2"/>
        <v>0</v>
      </c>
      <c r="F67" s="176">
        <f t="shared" si="3"/>
        <v>0</v>
      </c>
      <c r="G67" s="173">
        <v>0</v>
      </c>
      <c r="H67" s="195">
        <f t="shared" si="4"/>
        <v>0</v>
      </c>
      <c r="I67" s="176">
        <f t="shared" si="5"/>
        <v>0</v>
      </c>
      <c r="J67" s="187"/>
    </row>
    <row r="68" spans="1:10" ht="21.75" customHeight="1" x14ac:dyDescent="0.35">
      <c r="A68" s="22" t="s">
        <v>367</v>
      </c>
      <c r="B68" s="21" t="s">
        <v>124</v>
      </c>
      <c r="C68" s="173">
        <v>20</v>
      </c>
      <c r="D68" s="174">
        <v>20</v>
      </c>
      <c r="E68" s="194">
        <f t="shared" si="2"/>
        <v>100</v>
      </c>
      <c r="F68" s="176">
        <f t="shared" si="3"/>
        <v>5</v>
      </c>
      <c r="G68" s="173">
        <v>20</v>
      </c>
      <c r="H68" s="195">
        <f t="shared" si="4"/>
        <v>100</v>
      </c>
      <c r="I68" s="176">
        <f t="shared" si="5"/>
        <v>5</v>
      </c>
      <c r="J68" s="187"/>
    </row>
    <row r="69" spans="1:10" ht="21.75" customHeight="1" thickBot="1" x14ac:dyDescent="0.4">
      <c r="A69" s="23" t="s">
        <v>368</v>
      </c>
      <c r="B69" s="24" t="s">
        <v>138</v>
      </c>
      <c r="C69" s="178">
        <v>80</v>
      </c>
      <c r="D69" s="179">
        <v>81</v>
      </c>
      <c r="E69" s="188">
        <f t="shared" si="2"/>
        <v>101.25</v>
      </c>
      <c r="F69" s="181">
        <f t="shared" si="3"/>
        <v>5</v>
      </c>
      <c r="G69" s="178">
        <v>81</v>
      </c>
      <c r="H69" s="189">
        <f t="shared" si="4"/>
        <v>100</v>
      </c>
      <c r="I69" s="181">
        <f t="shared" si="5"/>
        <v>5</v>
      </c>
      <c r="J69" s="190"/>
    </row>
    <row r="70" spans="1:10" ht="21.75" customHeight="1" thickBot="1" x14ac:dyDescent="0.4">
      <c r="A70" s="95" t="s">
        <v>369</v>
      </c>
      <c r="B70" s="96" t="s">
        <v>370</v>
      </c>
      <c r="C70" s="158">
        <v>0</v>
      </c>
      <c r="D70" s="159">
        <v>0</v>
      </c>
      <c r="E70" s="192">
        <f t="shared" si="2"/>
        <v>0</v>
      </c>
      <c r="F70" s="161">
        <f t="shared" si="3"/>
        <v>0</v>
      </c>
      <c r="G70" s="158">
        <v>0</v>
      </c>
      <c r="H70" s="162">
        <f t="shared" si="4"/>
        <v>0</v>
      </c>
      <c r="I70" s="161">
        <f t="shared" si="5"/>
        <v>0</v>
      </c>
      <c r="J70" s="185"/>
    </row>
    <row r="71" spans="1:10" ht="21.75" customHeight="1" thickBot="1" x14ac:dyDescent="0.4">
      <c r="A71" s="99" t="s">
        <v>371</v>
      </c>
      <c r="B71" s="98" t="s">
        <v>184</v>
      </c>
      <c r="C71" s="163">
        <v>0</v>
      </c>
      <c r="D71" s="164">
        <v>0</v>
      </c>
      <c r="E71" s="197">
        <f t="shared" si="2"/>
        <v>0</v>
      </c>
      <c r="F71" s="166">
        <f t="shared" si="3"/>
        <v>0</v>
      </c>
      <c r="G71" s="163">
        <v>0</v>
      </c>
      <c r="H71" s="198">
        <f t="shared" si="4"/>
        <v>0</v>
      </c>
      <c r="I71" s="166">
        <f t="shared" si="5"/>
        <v>0</v>
      </c>
      <c r="J71" s="196"/>
    </row>
    <row r="72" spans="1:10" ht="21.75" customHeight="1" thickBot="1" x14ac:dyDescent="0.4">
      <c r="A72" s="95" t="s">
        <v>372</v>
      </c>
      <c r="B72" s="96" t="s">
        <v>373</v>
      </c>
      <c r="C72" s="158">
        <v>0</v>
      </c>
      <c r="D72" s="159">
        <v>0</v>
      </c>
      <c r="E72" s="160">
        <f t="shared" ref="E72:E86" si="6">IF(C72=0,0,IF(D72="N/A",0,IF(D72=0,0,(D72/C72)*100)))</f>
        <v>0</v>
      </c>
      <c r="F72" s="161">
        <f t="shared" ref="F72:F86" si="7">IF(C72=0,0,IF(E72=0,1,IF(E72&gt;=$Q$5,5,IF(E72&gt;=$P$5,4+((E72-$P$5)*$R$5),IF(E72&gt;=$O$5,3+((E72-$O$5)*$R$5),IF(E72&gt;=$N$5,2+((E72-$N$5)*$R$5),IF(E72&gt;=$M$5,1+((E72-$M$5)*$R$5),1)))))))</f>
        <v>0</v>
      </c>
      <c r="G72" s="158">
        <v>0</v>
      </c>
      <c r="H72" s="162">
        <f t="shared" ref="H72:H86" si="8">IF(D72=0,0,IF(G72="N/A",0,IF(G72=0,0,(G72/D72)*100)))</f>
        <v>0</v>
      </c>
      <c r="I72" s="161">
        <f t="shared" ref="I72:I86" si="9">IF(C72=0,0,IF(G72=0,1,IF(G72="N/A",1,IF(H72=0,1,IF(H72&gt;=$Q$6,5,IF(H72&gt;=$P$6,4+((H72-$P$6)*$R$6),IF(H72&gt;=$O$6,3+((H72-$O$6)*$R$6),IF(H72&gt;=$N$6,2+((H72-$N$6)*$R$6),IF(H72&gt;=$M$6,1+((H72-$M$6)*$R$6),1)))))))))</f>
        <v>0</v>
      </c>
      <c r="J72" s="185"/>
    </row>
    <row r="73" spans="1:10" ht="21.75" customHeight="1" x14ac:dyDescent="0.35">
      <c r="A73" s="26" t="s">
        <v>374</v>
      </c>
      <c r="B73" s="25" t="s">
        <v>182</v>
      </c>
      <c r="C73" s="168">
        <v>20</v>
      </c>
      <c r="D73" s="169">
        <v>20</v>
      </c>
      <c r="E73" s="170">
        <f t="shared" si="6"/>
        <v>100</v>
      </c>
      <c r="F73" s="171">
        <f t="shared" si="7"/>
        <v>5</v>
      </c>
      <c r="G73" s="168">
        <v>20</v>
      </c>
      <c r="H73" s="172">
        <f t="shared" si="8"/>
        <v>100</v>
      </c>
      <c r="I73" s="171">
        <f t="shared" si="9"/>
        <v>5</v>
      </c>
      <c r="J73" s="186"/>
    </row>
    <row r="74" spans="1:10" ht="21.75" customHeight="1" thickBot="1" x14ac:dyDescent="0.4">
      <c r="A74" s="23" t="s">
        <v>375</v>
      </c>
      <c r="B74" s="24" t="s">
        <v>164</v>
      </c>
      <c r="C74" s="178">
        <v>0</v>
      </c>
      <c r="D74" s="179">
        <v>0</v>
      </c>
      <c r="E74" s="188">
        <f t="shared" si="6"/>
        <v>0</v>
      </c>
      <c r="F74" s="181">
        <f t="shared" si="7"/>
        <v>0</v>
      </c>
      <c r="G74" s="178">
        <v>0</v>
      </c>
      <c r="H74" s="189">
        <f t="shared" si="8"/>
        <v>0</v>
      </c>
      <c r="I74" s="181">
        <f t="shared" si="9"/>
        <v>0</v>
      </c>
      <c r="J74" s="190"/>
    </row>
    <row r="75" spans="1:10" ht="21.75" customHeight="1" thickBot="1" x14ac:dyDescent="0.4">
      <c r="A75" s="95" t="s">
        <v>376</v>
      </c>
      <c r="B75" s="96" t="s">
        <v>377</v>
      </c>
      <c r="C75" s="158">
        <v>0</v>
      </c>
      <c r="D75" s="159">
        <v>0</v>
      </c>
      <c r="E75" s="192">
        <f t="shared" si="6"/>
        <v>0</v>
      </c>
      <c r="F75" s="161">
        <f t="shared" si="7"/>
        <v>0</v>
      </c>
      <c r="G75" s="158">
        <v>0</v>
      </c>
      <c r="H75" s="193">
        <f t="shared" si="8"/>
        <v>0</v>
      </c>
      <c r="I75" s="161">
        <f t="shared" si="9"/>
        <v>0</v>
      </c>
      <c r="J75" s="185"/>
    </row>
    <row r="76" spans="1:10" ht="21.75" customHeight="1" x14ac:dyDescent="0.35">
      <c r="A76" s="26" t="s">
        <v>378</v>
      </c>
      <c r="B76" s="25" t="s">
        <v>195</v>
      </c>
      <c r="C76" s="168">
        <v>0</v>
      </c>
      <c r="D76" s="169">
        <v>0</v>
      </c>
      <c r="E76" s="170">
        <f t="shared" si="6"/>
        <v>0</v>
      </c>
      <c r="F76" s="171">
        <f t="shared" si="7"/>
        <v>0</v>
      </c>
      <c r="G76" s="168">
        <v>0</v>
      </c>
      <c r="H76" s="172">
        <f t="shared" si="8"/>
        <v>0</v>
      </c>
      <c r="I76" s="171">
        <f t="shared" si="9"/>
        <v>0</v>
      </c>
      <c r="J76" s="186"/>
    </row>
    <row r="77" spans="1:10" ht="21.75" customHeight="1" thickBot="1" x14ac:dyDescent="0.4">
      <c r="A77" s="23" t="s">
        <v>379</v>
      </c>
      <c r="B77" s="24" t="s">
        <v>189</v>
      </c>
      <c r="C77" s="178">
        <v>0</v>
      </c>
      <c r="D77" s="179">
        <v>0</v>
      </c>
      <c r="E77" s="188">
        <f t="shared" si="6"/>
        <v>0</v>
      </c>
      <c r="F77" s="181">
        <f t="shared" si="7"/>
        <v>0</v>
      </c>
      <c r="G77" s="178">
        <v>0</v>
      </c>
      <c r="H77" s="189">
        <f t="shared" si="8"/>
        <v>0</v>
      </c>
      <c r="I77" s="181">
        <f t="shared" si="9"/>
        <v>0</v>
      </c>
      <c r="J77" s="190"/>
    </row>
    <row r="78" spans="1:10" ht="21.75" customHeight="1" thickBot="1" x14ac:dyDescent="0.4">
      <c r="A78" s="95" t="s">
        <v>380</v>
      </c>
      <c r="B78" s="96" t="s">
        <v>381</v>
      </c>
      <c r="C78" s="158">
        <v>0</v>
      </c>
      <c r="D78" s="159">
        <v>0</v>
      </c>
      <c r="E78" s="192">
        <f t="shared" si="6"/>
        <v>0</v>
      </c>
      <c r="F78" s="161">
        <f t="shared" si="7"/>
        <v>0</v>
      </c>
      <c r="G78" s="158">
        <v>0</v>
      </c>
      <c r="H78" s="193">
        <f t="shared" si="8"/>
        <v>0</v>
      </c>
      <c r="I78" s="161">
        <f t="shared" si="9"/>
        <v>0</v>
      </c>
      <c r="J78" s="185"/>
    </row>
    <row r="79" spans="1:10" ht="21.75" customHeight="1" x14ac:dyDescent="0.35">
      <c r="A79" s="26" t="s">
        <v>382</v>
      </c>
      <c r="B79" s="25" t="s">
        <v>208</v>
      </c>
      <c r="C79" s="168">
        <v>50</v>
      </c>
      <c r="D79" s="169">
        <v>61</v>
      </c>
      <c r="E79" s="170">
        <f t="shared" si="6"/>
        <v>122</v>
      </c>
      <c r="F79" s="171">
        <f t="shared" si="7"/>
        <v>5</v>
      </c>
      <c r="G79" s="168">
        <v>61</v>
      </c>
      <c r="H79" s="172">
        <f t="shared" si="8"/>
        <v>100</v>
      </c>
      <c r="I79" s="171">
        <f t="shared" si="9"/>
        <v>5</v>
      </c>
      <c r="J79" s="186"/>
    </row>
    <row r="80" spans="1:10" ht="21.75" customHeight="1" thickBot="1" x14ac:dyDescent="0.4">
      <c r="A80" s="23" t="s">
        <v>383</v>
      </c>
      <c r="B80" s="24" t="s">
        <v>202</v>
      </c>
      <c r="C80" s="178">
        <v>50</v>
      </c>
      <c r="D80" s="179">
        <v>52</v>
      </c>
      <c r="E80" s="180">
        <f t="shared" si="6"/>
        <v>104</v>
      </c>
      <c r="F80" s="181">
        <f t="shared" si="7"/>
        <v>5</v>
      </c>
      <c r="G80" s="178">
        <v>52</v>
      </c>
      <c r="H80" s="182">
        <f t="shared" si="8"/>
        <v>100</v>
      </c>
      <c r="I80" s="181">
        <f t="shared" si="9"/>
        <v>5</v>
      </c>
      <c r="J80" s="190"/>
    </row>
    <row r="81" spans="1:10" ht="21.75" customHeight="1" thickBot="1" x14ac:dyDescent="0.4">
      <c r="A81" s="95" t="s">
        <v>384</v>
      </c>
      <c r="B81" s="96" t="s">
        <v>385</v>
      </c>
      <c r="C81" s="158">
        <v>30</v>
      </c>
      <c r="D81" s="159">
        <v>32</v>
      </c>
      <c r="E81" s="160">
        <f t="shared" si="6"/>
        <v>106.66666666666667</v>
      </c>
      <c r="F81" s="161">
        <f t="shared" si="7"/>
        <v>5</v>
      </c>
      <c r="G81" s="158">
        <v>32</v>
      </c>
      <c r="H81" s="162">
        <f t="shared" si="8"/>
        <v>100</v>
      </c>
      <c r="I81" s="161">
        <f t="shared" si="9"/>
        <v>5</v>
      </c>
      <c r="J81" s="185"/>
    </row>
    <row r="82" spans="1:10" ht="21.75" customHeight="1" thickBot="1" x14ac:dyDescent="0.4">
      <c r="A82" s="95" t="s">
        <v>386</v>
      </c>
      <c r="B82" s="96" t="s">
        <v>387</v>
      </c>
      <c r="C82" s="158">
        <v>30</v>
      </c>
      <c r="D82" s="159">
        <v>38</v>
      </c>
      <c r="E82" s="192">
        <f t="shared" si="6"/>
        <v>126.66666666666666</v>
      </c>
      <c r="F82" s="161">
        <f t="shared" si="7"/>
        <v>5</v>
      </c>
      <c r="G82" s="158">
        <v>38</v>
      </c>
      <c r="H82" s="193">
        <f t="shared" si="8"/>
        <v>100</v>
      </c>
      <c r="I82" s="161">
        <f t="shared" si="9"/>
        <v>5</v>
      </c>
      <c r="J82" s="185"/>
    </row>
    <row r="83" spans="1:10" ht="21.75" thickBot="1" x14ac:dyDescent="0.4">
      <c r="A83" s="95" t="s">
        <v>388</v>
      </c>
      <c r="B83" s="96" t="s">
        <v>389</v>
      </c>
      <c r="C83" s="158">
        <v>20</v>
      </c>
      <c r="D83" s="159">
        <v>20</v>
      </c>
      <c r="E83" s="160">
        <f t="shared" si="6"/>
        <v>100</v>
      </c>
      <c r="F83" s="161">
        <f t="shared" si="7"/>
        <v>5</v>
      </c>
      <c r="G83" s="158">
        <v>20</v>
      </c>
      <c r="H83" s="162">
        <f t="shared" si="8"/>
        <v>100</v>
      </c>
      <c r="I83" s="161">
        <f t="shared" si="9"/>
        <v>5</v>
      </c>
      <c r="J83" s="185"/>
    </row>
    <row r="84" spans="1:10" x14ac:dyDescent="0.35">
      <c r="A84" s="26" t="s">
        <v>390</v>
      </c>
      <c r="B84" s="25" t="s">
        <v>176</v>
      </c>
      <c r="C84" s="168">
        <v>0</v>
      </c>
      <c r="D84" s="169">
        <v>0</v>
      </c>
      <c r="E84" s="170">
        <f t="shared" si="6"/>
        <v>0</v>
      </c>
      <c r="F84" s="171">
        <f t="shared" si="7"/>
        <v>0</v>
      </c>
      <c r="G84" s="168">
        <v>0</v>
      </c>
      <c r="H84" s="184">
        <f t="shared" si="8"/>
        <v>0</v>
      </c>
      <c r="I84" s="171">
        <f t="shared" si="9"/>
        <v>0</v>
      </c>
      <c r="J84" s="186"/>
    </row>
    <row r="85" spans="1:10" x14ac:dyDescent="0.35">
      <c r="A85" s="22" t="s">
        <v>391</v>
      </c>
      <c r="B85" s="21" t="s">
        <v>392</v>
      </c>
      <c r="C85" s="173">
        <v>2580</v>
      </c>
      <c r="D85" s="174">
        <v>3396</v>
      </c>
      <c r="E85" s="194">
        <f t="shared" si="6"/>
        <v>131.62790697674419</v>
      </c>
      <c r="F85" s="176">
        <f t="shared" si="7"/>
        <v>5</v>
      </c>
      <c r="G85" s="173">
        <v>3282</v>
      </c>
      <c r="H85" s="195">
        <f t="shared" si="8"/>
        <v>96.643109540636047</v>
      </c>
      <c r="I85" s="176">
        <f t="shared" si="9"/>
        <v>5</v>
      </c>
      <c r="J85" s="187"/>
    </row>
    <row r="86" spans="1:10" ht="21.75" thickBot="1" x14ac:dyDescent="0.4">
      <c r="A86" s="23" t="s">
        <v>393</v>
      </c>
      <c r="B86" s="24" t="s">
        <v>394</v>
      </c>
      <c r="C86" s="199">
        <v>0</v>
      </c>
      <c r="D86" s="200">
        <v>0</v>
      </c>
      <c r="E86" s="201">
        <f t="shared" si="6"/>
        <v>0</v>
      </c>
      <c r="F86" s="202">
        <f t="shared" si="7"/>
        <v>0</v>
      </c>
      <c r="G86" s="199">
        <v>0</v>
      </c>
      <c r="H86" s="203">
        <f t="shared" si="8"/>
        <v>0</v>
      </c>
      <c r="I86" s="202">
        <f t="shared" si="9"/>
        <v>0</v>
      </c>
      <c r="J86" s="204"/>
    </row>
    <row r="87" spans="1:10" ht="21.75" thickBot="1" x14ac:dyDescent="0.4">
      <c r="A87" s="47"/>
      <c r="B87" s="48"/>
    </row>
    <row r="88" spans="1:10" x14ac:dyDescent="0.35">
      <c r="A88" s="80"/>
      <c r="B88" s="82" t="s">
        <v>278</v>
      </c>
      <c r="F88" s="85">
        <f>MAX(F7:F86)</f>
        <v>5</v>
      </c>
      <c r="I88" s="85">
        <f>MAX(I7:I86)</f>
        <v>5</v>
      </c>
      <c r="J88" s="101"/>
    </row>
    <row r="89" spans="1:10" x14ac:dyDescent="0.35">
      <c r="A89" s="81"/>
      <c r="B89" s="83" t="s">
        <v>279</v>
      </c>
      <c r="F89" s="84">
        <f>MIN(F7:F86)</f>
        <v>0</v>
      </c>
      <c r="I89" s="84">
        <f>MIN(I7:I86)</f>
        <v>0</v>
      </c>
      <c r="J89" s="101"/>
    </row>
    <row r="90" spans="1:10" x14ac:dyDescent="0.35">
      <c r="A90" s="90"/>
      <c r="B90" s="91" t="s">
        <v>280</v>
      </c>
      <c r="F90" s="92">
        <f>(SUM(F7:F86))/(F98-F92)</f>
        <v>5</v>
      </c>
      <c r="I90" s="92">
        <f>(SUM(I7:I86))/(I98-I92)</f>
        <v>4.9934372436423304</v>
      </c>
      <c r="J90" s="101"/>
    </row>
    <row r="91" spans="1:10" x14ac:dyDescent="0.35">
      <c r="A91" s="81"/>
      <c r="B91" s="83" t="s">
        <v>288</v>
      </c>
      <c r="F91" s="84"/>
      <c r="I91" s="84"/>
      <c r="J91" s="101"/>
    </row>
    <row r="92" spans="1:10" x14ac:dyDescent="0.35">
      <c r="A92" s="86" t="s">
        <v>281</v>
      </c>
      <c r="B92" s="87" t="s">
        <v>282</v>
      </c>
      <c r="F92" s="93">
        <f>COUNTIF(F7:F86,"=0")</f>
        <v>27</v>
      </c>
      <c r="I92" s="93">
        <f>COUNTIF(I7:I86,"=0")</f>
        <v>27</v>
      </c>
      <c r="J92" s="101"/>
    </row>
    <row r="93" spans="1:10" x14ac:dyDescent="0.35">
      <c r="A93" s="86" t="s">
        <v>277</v>
      </c>
      <c r="B93" s="87" t="s">
        <v>283</v>
      </c>
      <c r="F93" s="93">
        <f>COUNTIF(F7:F86,"&lt;1")</f>
        <v>27</v>
      </c>
      <c r="I93" s="93">
        <f>COUNTIF(I7:I86,"&lt;1")</f>
        <v>27</v>
      </c>
      <c r="J93" s="101"/>
    </row>
    <row r="94" spans="1:10" x14ac:dyDescent="0.35">
      <c r="A94" s="86" t="s">
        <v>277</v>
      </c>
      <c r="B94" s="87" t="s">
        <v>284</v>
      </c>
      <c r="F94" s="93">
        <f>COUNTIF(F7:F86,"&lt;2")-COUNTIF(F7:F86,"&lt;1")</f>
        <v>0</v>
      </c>
      <c r="I94" s="93">
        <f>COUNTIF(I7:I86,"&lt;2")-COUNTIF(I7:I86,"&lt;1")</f>
        <v>0</v>
      </c>
      <c r="J94" s="101"/>
    </row>
    <row r="95" spans="1:10" x14ac:dyDescent="0.35">
      <c r="A95" s="86" t="s">
        <v>277</v>
      </c>
      <c r="B95" s="87" t="s">
        <v>285</v>
      </c>
      <c r="F95" s="93">
        <f>COUNTIF(F7:F86,"&lt;3")-COUNTIF(F7:F86,"&lt;2")</f>
        <v>0</v>
      </c>
      <c r="I95" s="93">
        <f>COUNTIF(I7:I86,"&lt;3")-COUNTIF(I7:I86,"&lt;2")</f>
        <v>0</v>
      </c>
      <c r="J95" s="101"/>
    </row>
    <row r="96" spans="1:10" x14ac:dyDescent="0.35">
      <c r="A96" s="86" t="s">
        <v>277</v>
      </c>
      <c r="B96" s="87" t="s">
        <v>286</v>
      </c>
      <c r="F96" s="93">
        <f>COUNTIF(F7:F86,"&lt;4")-COUNTIF(F7:F86,"&lt;3")</f>
        <v>0</v>
      </c>
      <c r="I96" s="93">
        <f>COUNTIF(I7:I86,"&lt;4")-COUNTIF(I7:I86,"&lt;3")</f>
        <v>0</v>
      </c>
      <c r="J96" s="101"/>
    </row>
    <row r="97" spans="1:10" x14ac:dyDescent="0.35">
      <c r="A97" s="86" t="s">
        <v>277</v>
      </c>
      <c r="B97" s="87" t="s">
        <v>287</v>
      </c>
      <c r="F97" s="93">
        <f>COUNTIF(F7:F86,"&gt;4")+COUNTIF(F7:F86,"4")</f>
        <v>53</v>
      </c>
      <c r="I97" s="93">
        <f>COUNTIF(I7:I86,"&gt;4")+COUNTIF(I7:I86,"4")</f>
        <v>53</v>
      </c>
      <c r="J97" s="101"/>
    </row>
    <row r="98" spans="1:10" ht="21.75" thickBot="1" x14ac:dyDescent="0.4">
      <c r="A98" s="88" t="s">
        <v>57</v>
      </c>
      <c r="B98" s="89"/>
      <c r="F98" s="94">
        <f>SUM(F93:F97)</f>
        <v>80</v>
      </c>
      <c r="I98" s="94">
        <f>SUM(I93:I97)</f>
        <v>80</v>
      </c>
      <c r="J98" s="102"/>
    </row>
    <row r="99" spans="1:10" x14ac:dyDescent="0.35">
      <c r="A99" s="100"/>
      <c r="B99" s="64"/>
    </row>
  </sheetData>
  <mergeCells count="5">
    <mergeCell ref="J5:J6"/>
    <mergeCell ref="A5:A6"/>
    <mergeCell ref="B5:B6"/>
    <mergeCell ref="C5:F5"/>
    <mergeCell ref="G5:I5"/>
  </mergeCells>
  <printOptions horizontalCentered="1" verticalCentered="1"/>
  <pageMargins left="0.5" right="0.5" top="1.0620000000000001" bottom="0.78" header="0.3" footer="0.3"/>
  <pageSetup paperSize="9" scale="46" fitToHeight="3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R99"/>
  <sheetViews>
    <sheetView zoomScale="120" zoomScaleNormal="120" zoomScaleSheetLayoutView="50" workbookViewId="0">
      <pane xSplit="2" ySplit="6" topLeftCell="C64" activePane="bottomRight" state="frozen"/>
      <selection pane="topRight" activeCell="C1" sqref="C1"/>
      <selection pane="bottomLeft" activeCell="A7" sqref="A7"/>
      <selection pane="bottomRight" activeCell="D66" sqref="D66"/>
    </sheetView>
  </sheetViews>
  <sheetFormatPr defaultColWidth="9.140625" defaultRowHeight="21" x14ac:dyDescent="0.35"/>
  <cols>
    <col min="1" max="1" width="9.140625" style="20"/>
    <col min="2" max="2" width="21.42578125" style="20" bestFit="1" customWidth="1"/>
    <col min="3" max="4" width="10.85546875" style="57" customWidth="1"/>
    <col min="5" max="5" width="10.85546875" style="54" customWidth="1"/>
    <col min="6" max="6" width="10.85546875" style="55" customWidth="1"/>
    <col min="7" max="7" width="10.85546875" style="57" customWidth="1"/>
    <col min="8" max="8" width="10.85546875" style="54" customWidth="1"/>
    <col min="9" max="9" width="10.85546875" style="55" customWidth="1"/>
    <col min="10" max="10" width="22.7109375" style="55" customWidth="1"/>
    <col min="11" max="18" width="9.140625" style="62" customWidth="1"/>
    <col min="19" max="16384" width="9.140625" style="62"/>
  </cols>
  <sheetData>
    <row r="1" spans="1:18" ht="21" customHeight="1" thickBot="1" x14ac:dyDescent="0.4">
      <c r="A1" s="19" t="s">
        <v>264</v>
      </c>
      <c r="B1" s="19"/>
      <c r="C1" s="52"/>
      <c r="D1" s="52"/>
      <c r="E1" s="52"/>
      <c r="F1" s="52"/>
      <c r="G1" s="52"/>
      <c r="H1" s="52"/>
      <c r="I1" s="52"/>
      <c r="J1" s="52"/>
      <c r="L1" s="39"/>
      <c r="M1" s="40">
        <v>1</v>
      </c>
      <c r="N1" s="41">
        <v>2</v>
      </c>
      <c r="O1" s="41">
        <v>3</v>
      </c>
      <c r="P1" s="41">
        <v>4</v>
      </c>
      <c r="Q1" s="42">
        <v>5</v>
      </c>
      <c r="R1" s="39" t="s">
        <v>263</v>
      </c>
    </row>
    <row r="2" spans="1:18" ht="21" customHeight="1" x14ac:dyDescent="0.35">
      <c r="A2" s="19" t="s">
        <v>265</v>
      </c>
      <c r="B2" s="19"/>
      <c r="C2" s="52"/>
      <c r="E2" s="61" t="s">
        <v>267</v>
      </c>
      <c r="F2" s="57" t="s">
        <v>268</v>
      </c>
      <c r="G2" s="52"/>
      <c r="H2" s="57"/>
      <c r="I2" s="57"/>
      <c r="J2" s="57"/>
      <c r="L2" s="72" t="s">
        <v>21</v>
      </c>
      <c r="M2" s="34">
        <v>80</v>
      </c>
      <c r="N2" s="29">
        <v>85</v>
      </c>
      <c r="O2" s="29">
        <v>90</v>
      </c>
      <c r="P2" s="29">
        <v>95</v>
      </c>
      <c r="Q2" s="30">
        <v>100</v>
      </c>
      <c r="R2" s="46">
        <f>1/(Q2-P2)</f>
        <v>0.2</v>
      </c>
    </row>
    <row r="3" spans="1:18" x14ac:dyDescent="0.35">
      <c r="A3" s="19" t="s">
        <v>266</v>
      </c>
      <c r="B3" s="19"/>
      <c r="C3" s="56"/>
      <c r="D3" s="56"/>
      <c r="G3" s="56"/>
      <c r="L3" s="75" t="s">
        <v>22</v>
      </c>
      <c r="M3" s="37">
        <v>60</v>
      </c>
      <c r="N3" s="28">
        <v>65</v>
      </c>
      <c r="O3" s="28">
        <v>70</v>
      </c>
      <c r="P3" s="28">
        <v>75</v>
      </c>
      <c r="Q3" s="38">
        <v>80</v>
      </c>
      <c r="R3" s="45">
        <f>1/(Q3-P3)</f>
        <v>0.2</v>
      </c>
    </row>
    <row r="4" spans="1:18" ht="21.75" thickBot="1" x14ac:dyDescent="0.4">
      <c r="L4" s="73" t="s">
        <v>222</v>
      </c>
      <c r="M4" s="35">
        <v>15</v>
      </c>
      <c r="N4" s="27">
        <v>20</v>
      </c>
      <c r="O4" s="27">
        <v>25</v>
      </c>
      <c r="P4" s="27">
        <v>30</v>
      </c>
      <c r="Q4" s="31">
        <v>35</v>
      </c>
      <c r="R4" s="43">
        <f>1/(Q4-P4)</f>
        <v>0.2</v>
      </c>
    </row>
    <row r="5" spans="1:18" ht="21.75" thickBot="1" x14ac:dyDescent="0.4">
      <c r="A5" s="215" t="s">
        <v>0</v>
      </c>
      <c r="B5" s="216" t="s">
        <v>258</v>
      </c>
      <c r="C5" s="212" t="s">
        <v>275</v>
      </c>
      <c r="D5" s="213"/>
      <c r="E5" s="213"/>
      <c r="F5" s="214"/>
      <c r="G5" s="212" t="s">
        <v>276</v>
      </c>
      <c r="H5" s="213"/>
      <c r="I5" s="214"/>
      <c r="J5" s="210" t="s">
        <v>395</v>
      </c>
      <c r="L5" s="75" t="s">
        <v>223</v>
      </c>
      <c r="M5" s="37">
        <v>80</v>
      </c>
      <c r="N5" s="28">
        <v>85</v>
      </c>
      <c r="O5" s="28">
        <v>90</v>
      </c>
      <c r="P5" s="28">
        <v>95</v>
      </c>
      <c r="Q5" s="38">
        <v>100</v>
      </c>
      <c r="R5" s="45">
        <f t="shared" ref="R5" si="0">1/(Q5-P5)</f>
        <v>0.2</v>
      </c>
    </row>
    <row r="6" spans="1:18" ht="21.75" thickBot="1" x14ac:dyDescent="0.4">
      <c r="A6" s="215"/>
      <c r="B6" s="216"/>
      <c r="C6" s="118" t="s">
        <v>259</v>
      </c>
      <c r="D6" s="119" t="s">
        <v>260</v>
      </c>
      <c r="E6" s="119" t="s">
        <v>256</v>
      </c>
      <c r="F6" s="120" t="s">
        <v>257</v>
      </c>
      <c r="G6" s="121" t="s">
        <v>260</v>
      </c>
      <c r="H6" s="119" t="s">
        <v>256</v>
      </c>
      <c r="I6" s="120" t="s">
        <v>257</v>
      </c>
      <c r="J6" s="211"/>
      <c r="L6" s="73" t="s">
        <v>224</v>
      </c>
      <c r="M6" s="35">
        <v>60</v>
      </c>
      <c r="N6" s="27">
        <v>65</v>
      </c>
      <c r="O6" s="27">
        <v>70</v>
      </c>
      <c r="P6" s="27">
        <v>75</v>
      </c>
      <c r="Q6" s="31">
        <v>80</v>
      </c>
      <c r="R6" s="43">
        <f>1/(Q6-P6)</f>
        <v>0.2</v>
      </c>
    </row>
    <row r="7" spans="1:18" ht="21.75" thickBot="1" x14ac:dyDescent="0.4">
      <c r="A7" s="95" t="s">
        <v>58</v>
      </c>
      <c r="B7" s="96" t="s">
        <v>289</v>
      </c>
      <c r="C7" s="158">
        <v>0</v>
      </c>
      <c r="D7" s="159">
        <v>0</v>
      </c>
      <c r="E7" s="192">
        <f>IF(C7=0,0,IF(D7="N/A",0,IF(D7=0,0,(D7/C7)*100)))</f>
        <v>0</v>
      </c>
      <c r="F7" s="161">
        <f>IF(C7=0,0,IF(E7=0,1,IF(E7&gt;=$Q$7,5,IF(E7&gt;=$P$7,4+((E7-$P$7)*$R$7),IF(E7&gt;=$O$7,3+((E7-$O$7)*$R$7),IF(E7&gt;=$N$7,2+((E7-$N$7)*$R$7),IF(E7&gt;=$M$7,1+((E7-$M$7)*$R$7),1)))))))</f>
        <v>0</v>
      </c>
      <c r="G7" s="158">
        <v>0</v>
      </c>
      <c r="H7" s="192">
        <f>IF(D7=0,0,IF(G7="N/A",0,IF(G7=0,0,(G7/D7)*100)))</f>
        <v>0</v>
      </c>
      <c r="I7" s="161">
        <f>IF(C7=0,0,IF(G7=0,1,IF(G7="N/A",1,IF(H7=0,1,IF(H7&gt;=$Q$8,5,IF(H7&gt;=$P$8,4+((H7-$P$8)*$R$8),IF(H7&gt;=$O$8,3+((H7-$O$8)*$R$8),IF(H7&gt;=$N$8,2+((H7-$N$8)*$R$8),IF(H7&gt;=$M$8,1+((H7-$M$8)*$R$8),1)))))))))</f>
        <v>0</v>
      </c>
      <c r="J7" s="103"/>
      <c r="L7" s="75" t="s">
        <v>225</v>
      </c>
      <c r="M7" s="37">
        <v>80</v>
      </c>
      <c r="N7" s="28">
        <v>85</v>
      </c>
      <c r="O7" s="28">
        <v>90</v>
      </c>
      <c r="P7" s="28">
        <v>95</v>
      </c>
      <c r="Q7" s="38">
        <v>100</v>
      </c>
      <c r="R7" s="45">
        <f t="shared" ref="R7:R8" si="1">1/(Q7-P7)</f>
        <v>0.2</v>
      </c>
    </row>
    <row r="8" spans="1:18" ht="21.75" thickBot="1" x14ac:dyDescent="0.4">
      <c r="A8" s="97" t="s">
        <v>290</v>
      </c>
      <c r="B8" s="98" t="s">
        <v>84</v>
      </c>
      <c r="C8" s="163">
        <v>0</v>
      </c>
      <c r="D8" s="164">
        <v>0</v>
      </c>
      <c r="E8" s="197">
        <f t="shared" ref="E8:E71" si="2">IF(C8=0,0,IF(D8="N/A",0,IF(D8=0,0,(D8/C8)*100)))</f>
        <v>0</v>
      </c>
      <c r="F8" s="166">
        <f t="shared" ref="F8:F71" si="3">IF(C8=0,0,IF(E8=0,1,IF(E8&gt;=$Q$7,5,IF(E8&gt;=$P$7,4+((E8-$P$7)*$R$7),IF(E8&gt;=$O$7,3+((E8-$O$7)*$R$7),IF(E8&gt;=$N$7,2+((E8-$N$7)*$R$7),IF(E8&gt;=$M$7,1+((E8-$M$7)*$R$7),1)))))))</f>
        <v>0</v>
      </c>
      <c r="G8" s="163">
        <v>0</v>
      </c>
      <c r="H8" s="197">
        <f t="shared" ref="H8:H71" si="4">IF(D8=0,0,IF(G8="N/A",0,IF(G8=0,0,(G8/D8)*100)))</f>
        <v>0</v>
      </c>
      <c r="I8" s="166">
        <f t="shared" ref="I8:I71" si="5">IF(C8=0,0,IF(G8=0,1,IF(G8="N/A",1,IF(H8=0,1,IF(H8&gt;=$Q$8,5,IF(H8&gt;=$P$8,4+((H8-$P$8)*$R$8),IF(H8&gt;=$O$8,3+((H8-$O$8)*$R$8),IF(H8&gt;=$N$8,2+((H8-$N$8)*$R$8),IF(H8&gt;=$M$8,1+((H8-$M$8)*$R$8),1)))))))))</f>
        <v>0</v>
      </c>
      <c r="J8" s="104"/>
      <c r="L8" s="74" t="s">
        <v>226</v>
      </c>
      <c r="M8" s="36">
        <v>60</v>
      </c>
      <c r="N8" s="32">
        <v>65</v>
      </c>
      <c r="O8" s="32">
        <v>70</v>
      </c>
      <c r="P8" s="32">
        <v>75</v>
      </c>
      <c r="Q8" s="33">
        <v>80</v>
      </c>
      <c r="R8" s="44">
        <f t="shared" si="1"/>
        <v>0.2</v>
      </c>
    </row>
    <row r="9" spans="1:18" ht="21.75" thickBot="1" x14ac:dyDescent="0.4">
      <c r="A9" s="95" t="s">
        <v>291</v>
      </c>
      <c r="B9" s="96" t="s">
        <v>292</v>
      </c>
      <c r="C9" s="158">
        <v>0</v>
      </c>
      <c r="D9" s="159">
        <v>0</v>
      </c>
      <c r="E9" s="192">
        <f t="shared" si="2"/>
        <v>0</v>
      </c>
      <c r="F9" s="161">
        <f t="shared" si="3"/>
        <v>0</v>
      </c>
      <c r="G9" s="158">
        <v>0</v>
      </c>
      <c r="H9" s="192">
        <f t="shared" si="4"/>
        <v>0</v>
      </c>
      <c r="I9" s="161">
        <f t="shared" si="5"/>
        <v>0</v>
      </c>
      <c r="J9" s="103"/>
    </row>
    <row r="10" spans="1:18" x14ac:dyDescent="0.35">
      <c r="A10" s="26" t="s">
        <v>293</v>
      </c>
      <c r="B10" s="25" t="s">
        <v>74</v>
      </c>
      <c r="C10" s="168">
        <v>0</v>
      </c>
      <c r="D10" s="169">
        <v>0</v>
      </c>
      <c r="E10" s="170">
        <f t="shared" si="2"/>
        <v>0</v>
      </c>
      <c r="F10" s="171">
        <f t="shared" si="3"/>
        <v>0</v>
      </c>
      <c r="G10" s="168">
        <v>0</v>
      </c>
      <c r="H10" s="170">
        <f t="shared" si="4"/>
        <v>0</v>
      </c>
      <c r="I10" s="171">
        <f>IF(C10=0,0,IF(G10=0,1,IF(G10="N/A",1,IF(H10=0,1,IF(H10&gt;=$Q$8,5,IF(H10&gt;=$P$8,4+((H10-$P$8)*$R$8),IF(H10&gt;=$O$8,3+((H10-$O$8)*$R$8),IF(H10&gt;=$N$8,2+((H10-$N$8)*$R$8),IF(H10&gt;=$M$8,1+((H10-$M$8)*$R$8),1)))))))))</f>
        <v>0</v>
      </c>
      <c r="J10" s="105"/>
    </row>
    <row r="11" spans="1:18" ht="21.75" customHeight="1" x14ac:dyDescent="0.35">
      <c r="A11" s="22" t="s">
        <v>294</v>
      </c>
      <c r="B11" s="21" t="s">
        <v>154</v>
      </c>
      <c r="C11" s="173">
        <v>0</v>
      </c>
      <c r="D11" s="174">
        <v>0</v>
      </c>
      <c r="E11" s="194">
        <f t="shared" si="2"/>
        <v>0</v>
      </c>
      <c r="F11" s="176">
        <f t="shared" si="3"/>
        <v>0</v>
      </c>
      <c r="G11" s="173">
        <v>0</v>
      </c>
      <c r="H11" s="194">
        <f t="shared" si="4"/>
        <v>0</v>
      </c>
      <c r="I11" s="176">
        <f t="shared" si="5"/>
        <v>0</v>
      </c>
      <c r="J11" s="78"/>
    </row>
    <row r="12" spans="1:18" ht="21.75" customHeight="1" thickBot="1" x14ac:dyDescent="0.4">
      <c r="A12" s="23" t="s">
        <v>295</v>
      </c>
      <c r="B12" s="24" t="s">
        <v>160</v>
      </c>
      <c r="C12" s="178">
        <v>0</v>
      </c>
      <c r="D12" s="179">
        <v>0</v>
      </c>
      <c r="E12" s="188">
        <f t="shared" si="2"/>
        <v>0</v>
      </c>
      <c r="F12" s="181">
        <f t="shared" si="3"/>
        <v>0</v>
      </c>
      <c r="G12" s="178">
        <v>0</v>
      </c>
      <c r="H12" s="188">
        <f t="shared" si="4"/>
        <v>0</v>
      </c>
      <c r="I12" s="181">
        <f t="shared" si="5"/>
        <v>0</v>
      </c>
      <c r="J12" s="106"/>
    </row>
    <row r="13" spans="1:18" ht="21.75" customHeight="1" thickBot="1" x14ac:dyDescent="0.4">
      <c r="A13" s="95" t="s">
        <v>296</v>
      </c>
      <c r="B13" s="96" t="s">
        <v>297</v>
      </c>
      <c r="C13" s="158">
        <v>0</v>
      </c>
      <c r="D13" s="159">
        <v>0</v>
      </c>
      <c r="E13" s="192">
        <f t="shared" si="2"/>
        <v>0</v>
      </c>
      <c r="F13" s="161">
        <f t="shared" si="3"/>
        <v>0</v>
      </c>
      <c r="G13" s="158">
        <v>0</v>
      </c>
      <c r="H13" s="192">
        <f t="shared" si="4"/>
        <v>0</v>
      </c>
      <c r="I13" s="161">
        <f t="shared" si="5"/>
        <v>0</v>
      </c>
      <c r="J13" s="103"/>
    </row>
    <row r="14" spans="1:18" ht="21.75" customHeight="1" x14ac:dyDescent="0.35">
      <c r="A14" s="26" t="s">
        <v>298</v>
      </c>
      <c r="B14" s="25" t="s">
        <v>88</v>
      </c>
      <c r="C14" s="168">
        <v>0</v>
      </c>
      <c r="D14" s="169">
        <v>0</v>
      </c>
      <c r="E14" s="170">
        <f t="shared" si="2"/>
        <v>0</v>
      </c>
      <c r="F14" s="171">
        <f t="shared" si="3"/>
        <v>0</v>
      </c>
      <c r="G14" s="168">
        <v>0</v>
      </c>
      <c r="H14" s="170">
        <f t="shared" si="4"/>
        <v>0</v>
      </c>
      <c r="I14" s="171">
        <f t="shared" si="5"/>
        <v>0</v>
      </c>
      <c r="J14" s="105"/>
    </row>
    <row r="15" spans="1:18" ht="21.75" customHeight="1" thickBot="1" x14ac:dyDescent="0.4">
      <c r="A15" s="23" t="s">
        <v>299</v>
      </c>
      <c r="B15" s="24" t="s">
        <v>92</v>
      </c>
      <c r="C15" s="178">
        <v>0</v>
      </c>
      <c r="D15" s="179">
        <v>0</v>
      </c>
      <c r="E15" s="188">
        <f t="shared" si="2"/>
        <v>0</v>
      </c>
      <c r="F15" s="181">
        <f t="shared" si="3"/>
        <v>0</v>
      </c>
      <c r="G15" s="178">
        <v>0</v>
      </c>
      <c r="H15" s="188">
        <f t="shared" si="4"/>
        <v>0</v>
      </c>
      <c r="I15" s="181">
        <f t="shared" si="5"/>
        <v>0</v>
      </c>
      <c r="J15" s="106"/>
    </row>
    <row r="16" spans="1:18" ht="21.75" customHeight="1" thickBot="1" x14ac:dyDescent="0.4">
      <c r="A16" s="95" t="s">
        <v>300</v>
      </c>
      <c r="B16" s="96" t="s">
        <v>301</v>
      </c>
      <c r="C16" s="158">
        <v>0</v>
      </c>
      <c r="D16" s="159">
        <v>0</v>
      </c>
      <c r="E16" s="192">
        <f t="shared" si="2"/>
        <v>0</v>
      </c>
      <c r="F16" s="161">
        <f t="shared" si="3"/>
        <v>0</v>
      </c>
      <c r="G16" s="158">
        <v>0</v>
      </c>
      <c r="H16" s="192">
        <f t="shared" si="4"/>
        <v>0</v>
      </c>
      <c r="I16" s="161">
        <f t="shared" si="5"/>
        <v>0</v>
      </c>
      <c r="J16" s="185"/>
    </row>
    <row r="17" spans="1:10" ht="21.75" customHeight="1" x14ac:dyDescent="0.35">
      <c r="A17" s="26" t="s">
        <v>302</v>
      </c>
      <c r="B17" s="25" t="s">
        <v>102</v>
      </c>
      <c r="C17" s="168">
        <v>0</v>
      </c>
      <c r="D17" s="169">
        <v>0</v>
      </c>
      <c r="E17" s="170">
        <f t="shared" si="2"/>
        <v>0</v>
      </c>
      <c r="F17" s="171">
        <f t="shared" si="3"/>
        <v>0</v>
      </c>
      <c r="G17" s="168">
        <v>0</v>
      </c>
      <c r="H17" s="170">
        <f t="shared" si="4"/>
        <v>0</v>
      </c>
      <c r="I17" s="171">
        <f t="shared" si="5"/>
        <v>0</v>
      </c>
      <c r="J17" s="186"/>
    </row>
    <row r="18" spans="1:10" ht="21.75" customHeight="1" x14ac:dyDescent="0.35">
      <c r="A18" s="22" t="s">
        <v>303</v>
      </c>
      <c r="B18" s="21" t="s">
        <v>96</v>
      </c>
      <c r="C18" s="173">
        <v>0</v>
      </c>
      <c r="D18" s="174">
        <v>0</v>
      </c>
      <c r="E18" s="194">
        <f t="shared" si="2"/>
        <v>0</v>
      </c>
      <c r="F18" s="176">
        <f t="shared" si="3"/>
        <v>0</v>
      </c>
      <c r="G18" s="173">
        <v>0</v>
      </c>
      <c r="H18" s="194">
        <f t="shared" si="4"/>
        <v>0</v>
      </c>
      <c r="I18" s="176">
        <f t="shared" si="5"/>
        <v>0</v>
      </c>
      <c r="J18" s="187"/>
    </row>
    <row r="19" spans="1:10" ht="21.75" customHeight="1" thickBot="1" x14ac:dyDescent="0.4">
      <c r="A19" s="23" t="s">
        <v>304</v>
      </c>
      <c r="B19" s="24" t="s">
        <v>100</v>
      </c>
      <c r="C19" s="178">
        <v>0</v>
      </c>
      <c r="D19" s="179">
        <v>0</v>
      </c>
      <c r="E19" s="188">
        <f t="shared" si="2"/>
        <v>0</v>
      </c>
      <c r="F19" s="181">
        <f t="shared" si="3"/>
        <v>0</v>
      </c>
      <c r="G19" s="178">
        <v>0</v>
      </c>
      <c r="H19" s="188">
        <f t="shared" si="4"/>
        <v>0</v>
      </c>
      <c r="I19" s="181">
        <f t="shared" si="5"/>
        <v>0</v>
      </c>
      <c r="J19" s="190"/>
    </row>
    <row r="20" spans="1:10" ht="21.75" customHeight="1" thickBot="1" x14ac:dyDescent="0.4">
      <c r="A20" s="95" t="s">
        <v>305</v>
      </c>
      <c r="B20" s="96" t="s">
        <v>306</v>
      </c>
      <c r="C20" s="158">
        <v>40</v>
      </c>
      <c r="D20" s="159">
        <v>47</v>
      </c>
      <c r="E20" s="192">
        <f t="shared" si="2"/>
        <v>117.5</v>
      </c>
      <c r="F20" s="161">
        <f t="shared" si="3"/>
        <v>5</v>
      </c>
      <c r="G20" s="158">
        <v>47</v>
      </c>
      <c r="H20" s="192">
        <f t="shared" si="4"/>
        <v>100</v>
      </c>
      <c r="I20" s="161">
        <f t="shared" si="5"/>
        <v>5</v>
      </c>
      <c r="J20" s="185"/>
    </row>
    <row r="21" spans="1:10" ht="21.75" customHeight="1" x14ac:dyDescent="0.35">
      <c r="A21" s="26" t="s">
        <v>307</v>
      </c>
      <c r="B21" s="25" t="s">
        <v>110</v>
      </c>
      <c r="C21" s="168">
        <v>0</v>
      </c>
      <c r="D21" s="169">
        <v>0</v>
      </c>
      <c r="E21" s="170">
        <f t="shared" si="2"/>
        <v>0</v>
      </c>
      <c r="F21" s="171">
        <f t="shared" si="3"/>
        <v>0</v>
      </c>
      <c r="G21" s="168">
        <v>0</v>
      </c>
      <c r="H21" s="170">
        <f t="shared" si="4"/>
        <v>0</v>
      </c>
      <c r="I21" s="171">
        <f t="shared" si="5"/>
        <v>0</v>
      </c>
      <c r="J21" s="191"/>
    </row>
    <row r="22" spans="1:10" ht="21.75" customHeight="1" x14ac:dyDescent="0.35">
      <c r="A22" s="22" t="s">
        <v>308</v>
      </c>
      <c r="B22" s="21" t="s">
        <v>116</v>
      </c>
      <c r="C22" s="173">
        <v>20</v>
      </c>
      <c r="D22" s="174">
        <v>20</v>
      </c>
      <c r="E22" s="194">
        <f t="shared" si="2"/>
        <v>100</v>
      </c>
      <c r="F22" s="176">
        <f t="shared" si="3"/>
        <v>5</v>
      </c>
      <c r="G22" s="173">
        <v>20</v>
      </c>
      <c r="H22" s="194">
        <f t="shared" si="4"/>
        <v>100</v>
      </c>
      <c r="I22" s="176">
        <f t="shared" si="5"/>
        <v>5</v>
      </c>
      <c r="J22" s="187"/>
    </row>
    <row r="23" spans="1:10" ht="21.75" customHeight="1" thickBot="1" x14ac:dyDescent="0.4">
      <c r="A23" s="23" t="s">
        <v>309</v>
      </c>
      <c r="B23" s="24" t="s">
        <v>114</v>
      </c>
      <c r="C23" s="178">
        <v>0</v>
      </c>
      <c r="D23" s="179">
        <v>0</v>
      </c>
      <c r="E23" s="188">
        <f t="shared" si="2"/>
        <v>0</v>
      </c>
      <c r="F23" s="181">
        <f t="shared" si="3"/>
        <v>0</v>
      </c>
      <c r="G23" s="178">
        <v>0</v>
      </c>
      <c r="H23" s="188">
        <f t="shared" si="4"/>
        <v>0</v>
      </c>
      <c r="I23" s="181">
        <f t="shared" si="5"/>
        <v>0</v>
      </c>
      <c r="J23" s="190"/>
    </row>
    <row r="24" spans="1:10" ht="21.75" customHeight="1" thickBot="1" x14ac:dyDescent="0.4">
      <c r="A24" s="95" t="s">
        <v>310</v>
      </c>
      <c r="B24" s="96" t="s">
        <v>311</v>
      </c>
      <c r="C24" s="158">
        <v>0</v>
      </c>
      <c r="D24" s="159">
        <v>0</v>
      </c>
      <c r="E24" s="192">
        <f t="shared" si="2"/>
        <v>0</v>
      </c>
      <c r="F24" s="161">
        <f t="shared" si="3"/>
        <v>0</v>
      </c>
      <c r="G24" s="158">
        <v>0</v>
      </c>
      <c r="H24" s="192">
        <f t="shared" si="4"/>
        <v>0</v>
      </c>
      <c r="I24" s="161">
        <f t="shared" si="5"/>
        <v>0</v>
      </c>
      <c r="J24" s="185"/>
    </row>
    <row r="25" spans="1:10" ht="21.75" customHeight="1" x14ac:dyDescent="0.35">
      <c r="A25" s="26" t="s">
        <v>312</v>
      </c>
      <c r="B25" s="25" t="s">
        <v>120</v>
      </c>
      <c r="C25" s="168">
        <v>0</v>
      </c>
      <c r="D25" s="169">
        <v>0</v>
      </c>
      <c r="E25" s="170">
        <f t="shared" si="2"/>
        <v>0</v>
      </c>
      <c r="F25" s="171">
        <f t="shared" si="3"/>
        <v>0</v>
      </c>
      <c r="G25" s="168">
        <v>0</v>
      </c>
      <c r="H25" s="170">
        <f t="shared" si="4"/>
        <v>0</v>
      </c>
      <c r="I25" s="171">
        <f t="shared" si="5"/>
        <v>0</v>
      </c>
      <c r="J25" s="186"/>
    </row>
    <row r="26" spans="1:10" ht="21.75" customHeight="1" x14ac:dyDescent="0.35">
      <c r="A26" s="22" t="s">
        <v>313</v>
      </c>
      <c r="B26" s="21" t="s">
        <v>140</v>
      </c>
      <c r="C26" s="173">
        <v>0</v>
      </c>
      <c r="D26" s="174">
        <v>0</v>
      </c>
      <c r="E26" s="194">
        <f t="shared" si="2"/>
        <v>0</v>
      </c>
      <c r="F26" s="176">
        <f t="shared" si="3"/>
        <v>0</v>
      </c>
      <c r="G26" s="173">
        <v>0</v>
      </c>
      <c r="H26" s="194">
        <f t="shared" si="4"/>
        <v>0</v>
      </c>
      <c r="I26" s="176">
        <f t="shared" si="5"/>
        <v>0</v>
      </c>
      <c r="J26" s="187"/>
    </row>
    <row r="27" spans="1:10" ht="21.75" customHeight="1" x14ac:dyDescent="0.35">
      <c r="A27" s="22" t="s">
        <v>314</v>
      </c>
      <c r="B27" s="21" t="s">
        <v>128</v>
      </c>
      <c r="C27" s="173">
        <v>0</v>
      </c>
      <c r="D27" s="174">
        <v>0</v>
      </c>
      <c r="E27" s="194">
        <f t="shared" si="2"/>
        <v>0</v>
      </c>
      <c r="F27" s="176">
        <f t="shared" si="3"/>
        <v>0</v>
      </c>
      <c r="G27" s="173">
        <v>0</v>
      </c>
      <c r="H27" s="194">
        <f t="shared" si="4"/>
        <v>0</v>
      </c>
      <c r="I27" s="176">
        <f t="shared" si="5"/>
        <v>0</v>
      </c>
      <c r="J27" s="187"/>
    </row>
    <row r="28" spans="1:10" ht="21.75" customHeight="1" thickBot="1" x14ac:dyDescent="0.4">
      <c r="A28" s="23" t="s">
        <v>315</v>
      </c>
      <c r="B28" s="24" t="s">
        <v>134</v>
      </c>
      <c r="C28" s="178">
        <v>0</v>
      </c>
      <c r="D28" s="179">
        <v>0</v>
      </c>
      <c r="E28" s="188">
        <f t="shared" si="2"/>
        <v>0</v>
      </c>
      <c r="F28" s="181">
        <f t="shared" si="3"/>
        <v>0</v>
      </c>
      <c r="G28" s="178">
        <v>0</v>
      </c>
      <c r="H28" s="188">
        <f t="shared" si="4"/>
        <v>0</v>
      </c>
      <c r="I28" s="181">
        <f t="shared" si="5"/>
        <v>0</v>
      </c>
      <c r="J28" s="190"/>
    </row>
    <row r="29" spans="1:10" ht="21.75" customHeight="1" thickBot="1" x14ac:dyDescent="0.4">
      <c r="A29" s="95" t="s">
        <v>316</v>
      </c>
      <c r="B29" s="96" t="s">
        <v>317</v>
      </c>
      <c r="C29" s="158">
        <v>80</v>
      </c>
      <c r="D29" s="159">
        <v>84</v>
      </c>
      <c r="E29" s="192">
        <f t="shared" si="2"/>
        <v>105</v>
      </c>
      <c r="F29" s="161">
        <f t="shared" si="3"/>
        <v>5</v>
      </c>
      <c r="G29" s="158">
        <v>84</v>
      </c>
      <c r="H29" s="192">
        <f t="shared" si="4"/>
        <v>100</v>
      </c>
      <c r="I29" s="161">
        <f t="shared" si="5"/>
        <v>5</v>
      </c>
      <c r="J29" s="185"/>
    </row>
    <row r="30" spans="1:10" ht="21.75" customHeight="1" x14ac:dyDescent="0.35">
      <c r="A30" s="26" t="s">
        <v>318</v>
      </c>
      <c r="B30" s="25" t="s">
        <v>146</v>
      </c>
      <c r="C30" s="168">
        <v>0</v>
      </c>
      <c r="D30" s="169">
        <v>0</v>
      </c>
      <c r="E30" s="170">
        <f t="shared" si="2"/>
        <v>0</v>
      </c>
      <c r="F30" s="171">
        <f t="shared" si="3"/>
        <v>0</v>
      </c>
      <c r="G30" s="168">
        <v>0</v>
      </c>
      <c r="H30" s="170">
        <f t="shared" si="4"/>
        <v>0</v>
      </c>
      <c r="I30" s="171">
        <f t="shared" si="5"/>
        <v>0</v>
      </c>
      <c r="J30" s="186"/>
    </row>
    <row r="31" spans="1:10" ht="21.75" customHeight="1" x14ac:dyDescent="0.35">
      <c r="A31" s="22" t="s">
        <v>319</v>
      </c>
      <c r="B31" s="21" t="s">
        <v>148</v>
      </c>
      <c r="C31" s="173">
        <v>60</v>
      </c>
      <c r="D31" s="174">
        <v>60</v>
      </c>
      <c r="E31" s="194">
        <f t="shared" si="2"/>
        <v>100</v>
      </c>
      <c r="F31" s="176">
        <f t="shared" si="3"/>
        <v>5</v>
      </c>
      <c r="G31" s="173">
        <v>60</v>
      </c>
      <c r="H31" s="194">
        <f t="shared" si="4"/>
        <v>100</v>
      </c>
      <c r="I31" s="176">
        <f t="shared" si="5"/>
        <v>5</v>
      </c>
      <c r="J31" s="187"/>
    </row>
    <row r="32" spans="1:10" ht="21.75" customHeight="1" x14ac:dyDescent="0.35">
      <c r="A32" s="22" t="s">
        <v>320</v>
      </c>
      <c r="B32" s="21" t="s">
        <v>144</v>
      </c>
      <c r="C32" s="173">
        <v>0</v>
      </c>
      <c r="D32" s="174">
        <v>0</v>
      </c>
      <c r="E32" s="194">
        <f t="shared" si="2"/>
        <v>0</v>
      </c>
      <c r="F32" s="176">
        <f t="shared" si="3"/>
        <v>0</v>
      </c>
      <c r="G32" s="173">
        <v>0</v>
      </c>
      <c r="H32" s="194">
        <f t="shared" si="4"/>
        <v>0</v>
      </c>
      <c r="I32" s="176">
        <f t="shared" si="5"/>
        <v>0</v>
      </c>
      <c r="J32" s="187"/>
    </row>
    <row r="33" spans="1:10" ht="21.75" customHeight="1" thickBot="1" x14ac:dyDescent="0.4">
      <c r="A33" s="23" t="s">
        <v>321</v>
      </c>
      <c r="B33" s="24" t="s">
        <v>142</v>
      </c>
      <c r="C33" s="178">
        <v>100</v>
      </c>
      <c r="D33" s="179">
        <v>127</v>
      </c>
      <c r="E33" s="188">
        <f t="shared" si="2"/>
        <v>127</v>
      </c>
      <c r="F33" s="181">
        <f t="shared" si="3"/>
        <v>5</v>
      </c>
      <c r="G33" s="178">
        <v>127</v>
      </c>
      <c r="H33" s="188">
        <f t="shared" si="4"/>
        <v>100</v>
      </c>
      <c r="I33" s="181">
        <f t="shared" si="5"/>
        <v>5</v>
      </c>
      <c r="J33" s="190"/>
    </row>
    <row r="34" spans="1:10" ht="21.75" customHeight="1" thickBot="1" x14ac:dyDescent="0.4">
      <c r="A34" s="95" t="s">
        <v>322</v>
      </c>
      <c r="B34" s="96" t="s">
        <v>323</v>
      </c>
      <c r="C34" s="158">
        <v>0</v>
      </c>
      <c r="D34" s="159">
        <v>0</v>
      </c>
      <c r="E34" s="192">
        <f t="shared" si="2"/>
        <v>0</v>
      </c>
      <c r="F34" s="161">
        <f t="shared" si="3"/>
        <v>0</v>
      </c>
      <c r="G34" s="158">
        <v>0</v>
      </c>
      <c r="H34" s="192">
        <f t="shared" si="4"/>
        <v>0</v>
      </c>
      <c r="I34" s="161">
        <f t="shared" si="5"/>
        <v>0</v>
      </c>
      <c r="J34" s="185"/>
    </row>
    <row r="35" spans="1:10" ht="21.75" customHeight="1" x14ac:dyDescent="0.35">
      <c r="A35" s="26" t="s">
        <v>324</v>
      </c>
      <c r="B35" s="25" t="s">
        <v>158</v>
      </c>
      <c r="C35" s="168">
        <v>0</v>
      </c>
      <c r="D35" s="169">
        <v>0</v>
      </c>
      <c r="E35" s="170">
        <f t="shared" si="2"/>
        <v>0</v>
      </c>
      <c r="F35" s="171">
        <f t="shared" si="3"/>
        <v>0</v>
      </c>
      <c r="G35" s="168">
        <v>0</v>
      </c>
      <c r="H35" s="170">
        <f t="shared" si="4"/>
        <v>0</v>
      </c>
      <c r="I35" s="171">
        <f t="shared" si="5"/>
        <v>0</v>
      </c>
      <c r="J35" s="186"/>
    </row>
    <row r="36" spans="1:10" ht="21.75" customHeight="1" x14ac:dyDescent="0.35">
      <c r="A36" s="22" t="s">
        <v>325</v>
      </c>
      <c r="B36" s="21" t="s">
        <v>152</v>
      </c>
      <c r="C36" s="173">
        <v>0</v>
      </c>
      <c r="D36" s="174">
        <v>0</v>
      </c>
      <c r="E36" s="194">
        <f t="shared" si="2"/>
        <v>0</v>
      </c>
      <c r="F36" s="176">
        <f t="shared" si="3"/>
        <v>0</v>
      </c>
      <c r="G36" s="173">
        <v>0</v>
      </c>
      <c r="H36" s="194">
        <f t="shared" si="4"/>
        <v>0</v>
      </c>
      <c r="I36" s="176">
        <f t="shared" si="5"/>
        <v>0</v>
      </c>
      <c r="J36" s="187"/>
    </row>
    <row r="37" spans="1:10" ht="21.75" customHeight="1" thickBot="1" x14ac:dyDescent="0.4">
      <c r="A37" s="23" t="s">
        <v>326</v>
      </c>
      <c r="B37" s="24" t="s">
        <v>156</v>
      </c>
      <c r="C37" s="178">
        <v>0</v>
      </c>
      <c r="D37" s="179">
        <v>0</v>
      </c>
      <c r="E37" s="188">
        <f t="shared" si="2"/>
        <v>0</v>
      </c>
      <c r="F37" s="181">
        <f t="shared" si="3"/>
        <v>0</v>
      </c>
      <c r="G37" s="178">
        <v>0</v>
      </c>
      <c r="H37" s="188">
        <f t="shared" si="4"/>
        <v>0</v>
      </c>
      <c r="I37" s="181">
        <f t="shared" si="5"/>
        <v>0</v>
      </c>
      <c r="J37" s="190"/>
    </row>
    <row r="38" spans="1:10" ht="21.75" customHeight="1" thickBot="1" x14ac:dyDescent="0.4">
      <c r="A38" s="95" t="s">
        <v>327</v>
      </c>
      <c r="B38" s="96" t="s">
        <v>328</v>
      </c>
      <c r="C38" s="158">
        <v>0</v>
      </c>
      <c r="D38" s="159">
        <v>0</v>
      </c>
      <c r="E38" s="192">
        <f t="shared" si="2"/>
        <v>0</v>
      </c>
      <c r="F38" s="161">
        <f t="shared" si="3"/>
        <v>0</v>
      </c>
      <c r="G38" s="158">
        <v>0</v>
      </c>
      <c r="H38" s="192">
        <f t="shared" si="4"/>
        <v>0</v>
      </c>
      <c r="I38" s="161">
        <f t="shared" si="5"/>
        <v>0</v>
      </c>
      <c r="J38" s="185"/>
    </row>
    <row r="39" spans="1:10" ht="21.75" customHeight="1" x14ac:dyDescent="0.35">
      <c r="A39" s="26" t="s">
        <v>329</v>
      </c>
      <c r="B39" s="25" t="s">
        <v>122</v>
      </c>
      <c r="C39" s="168">
        <v>0</v>
      </c>
      <c r="D39" s="169">
        <v>0</v>
      </c>
      <c r="E39" s="170">
        <f t="shared" si="2"/>
        <v>0</v>
      </c>
      <c r="F39" s="171">
        <f t="shared" si="3"/>
        <v>0</v>
      </c>
      <c r="G39" s="168">
        <v>0</v>
      </c>
      <c r="H39" s="170">
        <f t="shared" si="4"/>
        <v>0</v>
      </c>
      <c r="I39" s="171">
        <f t="shared" si="5"/>
        <v>0</v>
      </c>
      <c r="J39" s="186"/>
    </row>
    <row r="40" spans="1:10" ht="21.75" customHeight="1" x14ac:dyDescent="0.35">
      <c r="A40" s="22" t="s">
        <v>330</v>
      </c>
      <c r="B40" s="21" t="s">
        <v>166</v>
      </c>
      <c r="C40" s="173">
        <v>0</v>
      </c>
      <c r="D40" s="174">
        <v>0</v>
      </c>
      <c r="E40" s="194">
        <f t="shared" si="2"/>
        <v>0</v>
      </c>
      <c r="F40" s="176">
        <f t="shared" si="3"/>
        <v>0</v>
      </c>
      <c r="G40" s="173">
        <v>0</v>
      </c>
      <c r="H40" s="194">
        <f t="shared" si="4"/>
        <v>0</v>
      </c>
      <c r="I40" s="176">
        <f t="shared" si="5"/>
        <v>0</v>
      </c>
      <c r="J40" s="187"/>
    </row>
    <row r="41" spans="1:10" ht="21.75" customHeight="1" x14ac:dyDescent="0.35">
      <c r="A41" s="22" t="s">
        <v>331</v>
      </c>
      <c r="B41" s="21" t="s">
        <v>172</v>
      </c>
      <c r="C41" s="173">
        <v>0</v>
      </c>
      <c r="D41" s="174">
        <v>0</v>
      </c>
      <c r="E41" s="194">
        <f t="shared" si="2"/>
        <v>0</v>
      </c>
      <c r="F41" s="176">
        <f t="shared" si="3"/>
        <v>0</v>
      </c>
      <c r="G41" s="173">
        <v>0</v>
      </c>
      <c r="H41" s="194">
        <f t="shared" si="4"/>
        <v>0</v>
      </c>
      <c r="I41" s="176">
        <f t="shared" si="5"/>
        <v>0</v>
      </c>
      <c r="J41" s="187"/>
    </row>
    <row r="42" spans="1:10" ht="21.75" customHeight="1" thickBot="1" x14ac:dyDescent="0.4">
      <c r="A42" s="23" t="s">
        <v>332</v>
      </c>
      <c r="B42" s="24" t="s">
        <v>170</v>
      </c>
      <c r="C42" s="178">
        <v>0</v>
      </c>
      <c r="D42" s="179">
        <v>0</v>
      </c>
      <c r="E42" s="188">
        <f t="shared" si="2"/>
        <v>0</v>
      </c>
      <c r="F42" s="181">
        <f t="shared" si="3"/>
        <v>0</v>
      </c>
      <c r="G42" s="178">
        <v>0</v>
      </c>
      <c r="H42" s="188">
        <f t="shared" si="4"/>
        <v>0</v>
      </c>
      <c r="I42" s="181">
        <f t="shared" si="5"/>
        <v>0</v>
      </c>
      <c r="J42" s="190"/>
    </row>
    <row r="43" spans="1:10" ht="21.75" customHeight="1" thickBot="1" x14ac:dyDescent="0.4">
      <c r="A43" s="95" t="s">
        <v>333</v>
      </c>
      <c r="B43" s="96" t="s">
        <v>334</v>
      </c>
      <c r="C43" s="158">
        <v>0</v>
      </c>
      <c r="D43" s="159">
        <v>0</v>
      </c>
      <c r="E43" s="192">
        <f t="shared" si="2"/>
        <v>0</v>
      </c>
      <c r="F43" s="161">
        <f t="shared" si="3"/>
        <v>0</v>
      </c>
      <c r="G43" s="158">
        <v>0</v>
      </c>
      <c r="H43" s="192">
        <f t="shared" si="4"/>
        <v>0</v>
      </c>
      <c r="I43" s="161">
        <f t="shared" si="5"/>
        <v>0</v>
      </c>
      <c r="J43" s="185"/>
    </row>
    <row r="44" spans="1:10" ht="21.75" customHeight="1" x14ac:dyDescent="0.35">
      <c r="A44" s="26" t="s">
        <v>335</v>
      </c>
      <c r="B44" s="25" t="s">
        <v>186</v>
      </c>
      <c r="C44" s="168">
        <v>0</v>
      </c>
      <c r="D44" s="169">
        <v>0</v>
      </c>
      <c r="E44" s="170">
        <f t="shared" si="2"/>
        <v>0</v>
      </c>
      <c r="F44" s="171">
        <f t="shared" si="3"/>
        <v>0</v>
      </c>
      <c r="G44" s="168">
        <v>0</v>
      </c>
      <c r="H44" s="170">
        <f t="shared" si="4"/>
        <v>0</v>
      </c>
      <c r="I44" s="171">
        <f t="shared" si="5"/>
        <v>0</v>
      </c>
      <c r="J44" s="186"/>
    </row>
    <row r="45" spans="1:10" ht="21.75" customHeight="1" thickBot="1" x14ac:dyDescent="0.4">
      <c r="A45" s="23" t="s">
        <v>336</v>
      </c>
      <c r="B45" s="24" t="s">
        <v>168</v>
      </c>
      <c r="C45" s="178">
        <v>0</v>
      </c>
      <c r="D45" s="179">
        <v>0</v>
      </c>
      <c r="E45" s="188">
        <f t="shared" si="2"/>
        <v>0</v>
      </c>
      <c r="F45" s="181">
        <f t="shared" si="3"/>
        <v>0</v>
      </c>
      <c r="G45" s="178">
        <v>0</v>
      </c>
      <c r="H45" s="188">
        <f t="shared" si="4"/>
        <v>0</v>
      </c>
      <c r="I45" s="181">
        <f t="shared" si="5"/>
        <v>0</v>
      </c>
      <c r="J45" s="190"/>
    </row>
    <row r="46" spans="1:10" ht="21.75" customHeight="1" thickBot="1" x14ac:dyDescent="0.4">
      <c r="A46" s="95" t="s">
        <v>337</v>
      </c>
      <c r="B46" s="96" t="s">
        <v>338</v>
      </c>
      <c r="C46" s="158">
        <v>0</v>
      </c>
      <c r="D46" s="159">
        <v>0</v>
      </c>
      <c r="E46" s="192">
        <f t="shared" si="2"/>
        <v>0</v>
      </c>
      <c r="F46" s="161">
        <f t="shared" si="3"/>
        <v>0</v>
      </c>
      <c r="G46" s="158">
        <v>0</v>
      </c>
      <c r="H46" s="192">
        <f t="shared" si="4"/>
        <v>0</v>
      </c>
      <c r="I46" s="161">
        <f t="shared" si="5"/>
        <v>0</v>
      </c>
      <c r="J46" s="185"/>
    </row>
    <row r="47" spans="1:10" ht="21.75" customHeight="1" x14ac:dyDescent="0.35">
      <c r="A47" s="26" t="s">
        <v>339</v>
      </c>
      <c r="B47" s="25" t="s">
        <v>191</v>
      </c>
      <c r="C47" s="168">
        <v>0</v>
      </c>
      <c r="D47" s="169">
        <v>0</v>
      </c>
      <c r="E47" s="170">
        <f t="shared" si="2"/>
        <v>0</v>
      </c>
      <c r="F47" s="171">
        <f t="shared" si="3"/>
        <v>0</v>
      </c>
      <c r="G47" s="168">
        <v>0</v>
      </c>
      <c r="H47" s="170">
        <f t="shared" si="4"/>
        <v>0</v>
      </c>
      <c r="I47" s="171">
        <f t="shared" si="5"/>
        <v>0</v>
      </c>
      <c r="J47" s="186"/>
    </row>
    <row r="48" spans="1:10" ht="21.75" customHeight="1" thickBot="1" x14ac:dyDescent="0.4">
      <c r="A48" s="23" t="s">
        <v>340</v>
      </c>
      <c r="B48" s="24" t="s">
        <v>199</v>
      </c>
      <c r="C48" s="178">
        <v>0</v>
      </c>
      <c r="D48" s="179">
        <v>0</v>
      </c>
      <c r="E48" s="188">
        <f t="shared" si="2"/>
        <v>0</v>
      </c>
      <c r="F48" s="181">
        <f t="shared" si="3"/>
        <v>0</v>
      </c>
      <c r="G48" s="178">
        <v>0</v>
      </c>
      <c r="H48" s="188">
        <f t="shared" si="4"/>
        <v>0</v>
      </c>
      <c r="I48" s="181">
        <f t="shared" si="5"/>
        <v>0</v>
      </c>
      <c r="J48" s="190"/>
    </row>
    <row r="49" spans="1:10" ht="21.75" customHeight="1" thickBot="1" x14ac:dyDescent="0.4">
      <c r="A49" s="95" t="s">
        <v>341</v>
      </c>
      <c r="B49" s="96" t="s">
        <v>342</v>
      </c>
      <c r="C49" s="158">
        <v>0</v>
      </c>
      <c r="D49" s="159">
        <v>0</v>
      </c>
      <c r="E49" s="192">
        <f t="shared" si="2"/>
        <v>0</v>
      </c>
      <c r="F49" s="161">
        <f t="shared" si="3"/>
        <v>0</v>
      </c>
      <c r="G49" s="158">
        <v>0</v>
      </c>
      <c r="H49" s="192">
        <f t="shared" si="4"/>
        <v>0</v>
      </c>
      <c r="I49" s="161">
        <f t="shared" si="5"/>
        <v>0</v>
      </c>
      <c r="J49" s="185"/>
    </row>
    <row r="50" spans="1:10" ht="21.75" customHeight="1" thickBot="1" x14ac:dyDescent="0.4">
      <c r="A50" s="99" t="s">
        <v>343</v>
      </c>
      <c r="B50" s="98" t="s">
        <v>212</v>
      </c>
      <c r="C50" s="143">
        <v>0</v>
      </c>
      <c r="D50" s="144">
        <v>0</v>
      </c>
      <c r="E50" s="145">
        <f t="shared" si="2"/>
        <v>0</v>
      </c>
      <c r="F50" s="146">
        <f t="shared" si="3"/>
        <v>0</v>
      </c>
      <c r="G50" s="143">
        <v>0</v>
      </c>
      <c r="H50" s="145">
        <f t="shared" si="4"/>
        <v>0</v>
      </c>
      <c r="I50" s="146">
        <f t="shared" si="5"/>
        <v>0</v>
      </c>
      <c r="J50" s="196"/>
    </row>
    <row r="51" spans="1:10" ht="21.75" customHeight="1" thickBot="1" x14ac:dyDescent="0.4">
      <c r="A51" s="95" t="s">
        <v>344</v>
      </c>
      <c r="B51" s="96" t="s">
        <v>345</v>
      </c>
      <c r="C51" s="158">
        <v>0</v>
      </c>
      <c r="D51" s="159">
        <v>0</v>
      </c>
      <c r="E51" s="192">
        <f t="shared" si="2"/>
        <v>0</v>
      </c>
      <c r="F51" s="161">
        <f t="shared" si="3"/>
        <v>0</v>
      </c>
      <c r="G51" s="158">
        <v>0</v>
      </c>
      <c r="H51" s="192">
        <f t="shared" si="4"/>
        <v>0</v>
      </c>
      <c r="I51" s="161">
        <f t="shared" si="5"/>
        <v>0</v>
      </c>
      <c r="J51" s="185"/>
    </row>
    <row r="52" spans="1:10" ht="21.75" customHeight="1" thickBot="1" x14ac:dyDescent="0.4">
      <c r="A52" s="95" t="s">
        <v>346</v>
      </c>
      <c r="B52" s="96" t="s">
        <v>347</v>
      </c>
      <c r="C52" s="158">
        <v>0</v>
      </c>
      <c r="D52" s="159">
        <v>0</v>
      </c>
      <c r="E52" s="192">
        <f t="shared" si="2"/>
        <v>0</v>
      </c>
      <c r="F52" s="161">
        <f t="shared" si="3"/>
        <v>0</v>
      </c>
      <c r="G52" s="158">
        <v>0</v>
      </c>
      <c r="H52" s="192">
        <f t="shared" si="4"/>
        <v>0</v>
      </c>
      <c r="I52" s="161">
        <f t="shared" si="5"/>
        <v>0</v>
      </c>
      <c r="J52" s="185"/>
    </row>
    <row r="53" spans="1:10" ht="21.75" customHeight="1" x14ac:dyDescent="0.35">
      <c r="A53" s="26" t="s">
        <v>348</v>
      </c>
      <c r="B53" s="25" t="s">
        <v>64</v>
      </c>
      <c r="C53" s="168">
        <v>0</v>
      </c>
      <c r="D53" s="169">
        <v>0</v>
      </c>
      <c r="E53" s="170">
        <f t="shared" si="2"/>
        <v>0</v>
      </c>
      <c r="F53" s="171">
        <f t="shared" si="3"/>
        <v>0</v>
      </c>
      <c r="G53" s="168">
        <v>0</v>
      </c>
      <c r="H53" s="170">
        <f t="shared" si="4"/>
        <v>0</v>
      </c>
      <c r="I53" s="171">
        <f t="shared" si="5"/>
        <v>0</v>
      </c>
      <c r="J53" s="186"/>
    </row>
    <row r="54" spans="1:10" ht="21.75" customHeight="1" thickBot="1" x14ac:dyDescent="0.4">
      <c r="A54" s="23" t="s">
        <v>349</v>
      </c>
      <c r="B54" s="24" t="s">
        <v>112</v>
      </c>
      <c r="C54" s="178">
        <v>0</v>
      </c>
      <c r="D54" s="179">
        <v>0</v>
      </c>
      <c r="E54" s="188">
        <f t="shared" si="2"/>
        <v>0</v>
      </c>
      <c r="F54" s="181">
        <f t="shared" si="3"/>
        <v>0</v>
      </c>
      <c r="G54" s="178">
        <v>0</v>
      </c>
      <c r="H54" s="188">
        <f t="shared" si="4"/>
        <v>0</v>
      </c>
      <c r="I54" s="181">
        <f t="shared" si="5"/>
        <v>0</v>
      </c>
      <c r="J54" s="190"/>
    </row>
    <row r="55" spans="1:10" ht="21.75" customHeight="1" thickBot="1" x14ac:dyDescent="0.4">
      <c r="A55" s="95" t="s">
        <v>350</v>
      </c>
      <c r="B55" s="96" t="s">
        <v>351</v>
      </c>
      <c r="C55" s="158">
        <v>0</v>
      </c>
      <c r="D55" s="159">
        <v>0</v>
      </c>
      <c r="E55" s="192">
        <f t="shared" si="2"/>
        <v>0</v>
      </c>
      <c r="F55" s="161">
        <f t="shared" si="3"/>
        <v>0</v>
      </c>
      <c r="G55" s="158">
        <v>0</v>
      </c>
      <c r="H55" s="192">
        <f t="shared" si="4"/>
        <v>0</v>
      </c>
      <c r="I55" s="161">
        <f t="shared" si="5"/>
        <v>0</v>
      </c>
      <c r="J55" s="185"/>
    </row>
    <row r="56" spans="1:10" ht="21.75" customHeight="1" x14ac:dyDescent="0.35">
      <c r="A56" s="26" t="s">
        <v>352</v>
      </c>
      <c r="B56" s="25" t="s">
        <v>78</v>
      </c>
      <c r="C56" s="168">
        <v>0</v>
      </c>
      <c r="D56" s="169">
        <v>0</v>
      </c>
      <c r="E56" s="170">
        <f t="shared" si="2"/>
        <v>0</v>
      </c>
      <c r="F56" s="171">
        <f t="shared" si="3"/>
        <v>0</v>
      </c>
      <c r="G56" s="168">
        <v>0</v>
      </c>
      <c r="H56" s="170">
        <f t="shared" si="4"/>
        <v>0</v>
      </c>
      <c r="I56" s="171">
        <f t="shared" si="5"/>
        <v>0</v>
      </c>
      <c r="J56" s="186"/>
    </row>
    <row r="57" spans="1:10" ht="21.75" customHeight="1" x14ac:dyDescent="0.35">
      <c r="A57" s="22" t="s">
        <v>353</v>
      </c>
      <c r="B57" s="21" t="s">
        <v>72</v>
      </c>
      <c r="C57" s="173">
        <v>0</v>
      </c>
      <c r="D57" s="174">
        <v>0</v>
      </c>
      <c r="E57" s="194">
        <f t="shared" si="2"/>
        <v>0</v>
      </c>
      <c r="F57" s="176">
        <f t="shared" si="3"/>
        <v>0</v>
      </c>
      <c r="G57" s="173">
        <v>0</v>
      </c>
      <c r="H57" s="194">
        <f t="shared" si="4"/>
        <v>0</v>
      </c>
      <c r="I57" s="176">
        <f t="shared" si="5"/>
        <v>0</v>
      </c>
      <c r="J57" s="187"/>
    </row>
    <row r="58" spans="1:10" ht="21.75" customHeight="1" thickBot="1" x14ac:dyDescent="0.4">
      <c r="A58" s="23" t="s">
        <v>354</v>
      </c>
      <c r="B58" s="24" t="s">
        <v>70</v>
      </c>
      <c r="C58" s="178">
        <v>0</v>
      </c>
      <c r="D58" s="179">
        <v>0</v>
      </c>
      <c r="E58" s="188">
        <f t="shared" si="2"/>
        <v>0</v>
      </c>
      <c r="F58" s="181">
        <f t="shared" si="3"/>
        <v>0</v>
      </c>
      <c r="G58" s="178">
        <v>0</v>
      </c>
      <c r="H58" s="188">
        <f t="shared" si="4"/>
        <v>0</v>
      </c>
      <c r="I58" s="181">
        <f t="shared" si="5"/>
        <v>0</v>
      </c>
      <c r="J58" s="190"/>
    </row>
    <row r="59" spans="1:10" ht="21.75" customHeight="1" thickBot="1" x14ac:dyDescent="0.4">
      <c r="A59" s="95" t="s">
        <v>355</v>
      </c>
      <c r="B59" s="96" t="s">
        <v>356</v>
      </c>
      <c r="C59" s="158">
        <v>0</v>
      </c>
      <c r="D59" s="159">
        <v>0</v>
      </c>
      <c r="E59" s="192">
        <f t="shared" si="2"/>
        <v>0</v>
      </c>
      <c r="F59" s="161">
        <f t="shared" si="3"/>
        <v>0</v>
      </c>
      <c r="G59" s="158">
        <v>0</v>
      </c>
      <c r="H59" s="192">
        <f t="shared" si="4"/>
        <v>0</v>
      </c>
      <c r="I59" s="161">
        <f t="shared" si="5"/>
        <v>0</v>
      </c>
      <c r="J59" s="185"/>
    </row>
    <row r="60" spans="1:10" ht="21.75" customHeight="1" x14ac:dyDescent="0.35">
      <c r="A60" s="26" t="s">
        <v>357</v>
      </c>
      <c r="B60" s="25" t="s">
        <v>104</v>
      </c>
      <c r="C60" s="168">
        <v>0</v>
      </c>
      <c r="D60" s="169">
        <v>0</v>
      </c>
      <c r="E60" s="170">
        <f t="shared" si="2"/>
        <v>0</v>
      </c>
      <c r="F60" s="171">
        <f t="shared" si="3"/>
        <v>0</v>
      </c>
      <c r="G60" s="168">
        <v>0</v>
      </c>
      <c r="H60" s="170">
        <f t="shared" si="4"/>
        <v>0</v>
      </c>
      <c r="I60" s="171">
        <f t="shared" si="5"/>
        <v>0</v>
      </c>
      <c r="J60" s="186"/>
    </row>
    <row r="61" spans="1:10" ht="21.75" customHeight="1" thickBot="1" x14ac:dyDescent="0.4">
      <c r="A61" s="23" t="s">
        <v>358</v>
      </c>
      <c r="B61" s="24" t="s">
        <v>106</v>
      </c>
      <c r="C61" s="178">
        <v>0</v>
      </c>
      <c r="D61" s="179">
        <v>0</v>
      </c>
      <c r="E61" s="188">
        <f t="shared" si="2"/>
        <v>0</v>
      </c>
      <c r="F61" s="181">
        <f t="shared" si="3"/>
        <v>0</v>
      </c>
      <c r="G61" s="178">
        <v>0</v>
      </c>
      <c r="H61" s="188">
        <f t="shared" si="4"/>
        <v>0</v>
      </c>
      <c r="I61" s="181">
        <f t="shared" si="5"/>
        <v>0</v>
      </c>
      <c r="J61" s="190"/>
    </row>
    <row r="62" spans="1:10" ht="21.75" customHeight="1" thickBot="1" x14ac:dyDescent="0.4">
      <c r="A62" s="95" t="s">
        <v>359</v>
      </c>
      <c r="B62" s="96" t="s">
        <v>360</v>
      </c>
      <c r="C62" s="158">
        <v>0</v>
      </c>
      <c r="D62" s="159">
        <v>0</v>
      </c>
      <c r="E62" s="192">
        <f t="shared" si="2"/>
        <v>0</v>
      </c>
      <c r="F62" s="161">
        <f t="shared" si="3"/>
        <v>0</v>
      </c>
      <c r="G62" s="158">
        <v>0</v>
      </c>
      <c r="H62" s="192">
        <f t="shared" si="4"/>
        <v>0</v>
      </c>
      <c r="I62" s="161">
        <f t="shared" si="5"/>
        <v>0</v>
      </c>
      <c r="J62" s="185"/>
    </row>
    <row r="63" spans="1:10" ht="21.75" customHeight="1" x14ac:dyDescent="0.35">
      <c r="A63" s="26" t="s">
        <v>361</v>
      </c>
      <c r="B63" s="25" t="s">
        <v>82</v>
      </c>
      <c r="C63" s="168">
        <v>0</v>
      </c>
      <c r="D63" s="169">
        <v>0</v>
      </c>
      <c r="E63" s="170">
        <f t="shared" si="2"/>
        <v>0</v>
      </c>
      <c r="F63" s="171">
        <f t="shared" si="3"/>
        <v>0</v>
      </c>
      <c r="G63" s="168">
        <v>0</v>
      </c>
      <c r="H63" s="170">
        <f t="shared" si="4"/>
        <v>0</v>
      </c>
      <c r="I63" s="171">
        <f t="shared" si="5"/>
        <v>0</v>
      </c>
      <c r="J63" s="186"/>
    </row>
    <row r="64" spans="1:10" ht="21.75" customHeight="1" thickBot="1" x14ac:dyDescent="0.4">
      <c r="A64" s="23" t="s">
        <v>362</v>
      </c>
      <c r="B64" s="24" t="s">
        <v>86</v>
      </c>
      <c r="C64" s="178">
        <v>0</v>
      </c>
      <c r="D64" s="179">
        <v>0</v>
      </c>
      <c r="E64" s="188">
        <f t="shared" si="2"/>
        <v>0</v>
      </c>
      <c r="F64" s="181">
        <f t="shared" si="3"/>
        <v>0</v>
      </c>
      <c r="G64" s="178">
        <v>0</v>
      </c>
      <c r="H64" s="188">
        <f t="shared" si="4"/>
        <v>0</v>
      </c>
      <c r="I64" s="181">
        <f t="shared" si="5"/>
        <v>0</v>
      </c>
      <c r="J64" s="190"/>
    </row>
    <row r="65" spans="1:12" ht="21.75" customHeight="1" thickBot="1" x14ac:dyDescent="0.4">
      <c r="A65" s="95" t="s">
        <v>363</v>
      </c>
      <c r="B65" s="96" t="s">
        <v>364</v>
      </c>
      <c r="C65" s="158">
        <v>0</v>
      </c>
      <c r="D65" s="159">
        <v>0</v>
      </c>
      <c r="E65" s="192">
        <f t="shared" si="2"/>
        <v>0</v>
      </c>
      <c r="F65" s="161">
        <f t="shared" si="3"/>
        <v>0</v>
      </c>
      <c r="G65" s="158">
        <v>0</v>
      </c>
      <c r="H65" s="192">
        <f t="shared" si="4"/>
        <v>0</v>
      </c>
      <c r="I65" s="161">
        <f t="shared" si="5"/>
        <v>0</v>
      </c>
      <c r="J65" s="185"/>
    </row>
    <row r="66" spans="1:12" ht="21.75" customHeight="1" x14ac:dyDescent="0.35">
      <c r="A66" s="26" t="s">
        <v>365</v>
      </c>
      <c r="B66" s="25" t="s">
        <v>126</v>
      </c>
      <c r="C66" s="168">
        <v>0</v>
      </c>
      <c r="D66" s="169">
        <v>0</v>
      </c>
      <c r="E66" s="170">
        <f t="shared" si="2"/>
        <v>0</v>
      </c>
      <c r="F66" s="171">
        <f t="shared" si="3"/>
        <v>0</v>
      </c>
      <c r="G66" s="168">
        <v>0</v>
      </c>
      <c r="H66" s="170">
        <f t="shared" si="4"/>
        <v>0</v>
      </c>
      <c r="I66" s="171">
        <f t="shared" si="5"/>
        <v>0</v>
      </c>
      <c r="J66" s="186"/>
    </row>
    <row r="67" spans="1:12" ht="21.75" customHeight="1" x14ac:dyDescent="0.35">
      <c r="A67" s="22" t="s">
        <v>366</v>
      </c>
      <c r="B67" s="21" t="s">
        <v>132</v>
      </c>
      <c r="C67" s="173">
        <v>0</v>
      </c>
      <c r="D67" s="174">
        <v>0</v>
      </c>
      <c r="E67" s="194">
        <f t="shared" si="2"/>
        <v>0</v>
      </c>
      <c r="F67" s="176">
        <f t="shared" si="3"/>
        <v>0</v>
      </c>
      <c r="G67" s="173">
        <v>0</v>
      </c>
      <c r="H67" s="194">
        <f t="shared" si="4"/>
        <v>0</v>
      </c>
      <c r="I67" s="176">
        <f t="shared" si="5"/>
        <v>0</v>
      </c>
      <c r="J67" s="187"/>
    </row>
    <row r="68" spans="1:12" ht="21.75" customHeight="1" x14ac:dyDescent="0.35">
      <c r="A68" s="22" t="s">
        <v>367</v>
      </c>
      <c r="B68" s="21" t="s">
        <v>124</v>
      </c>
      <c r="C68" s="173">
        <v>0</v>
      </c>
      <c r="D68" s="174">
        <v>0</v>
      </c>
      <c r="E68" s="194">
        <f t="shared" si="2"/>
        <v>0</v>
      </c>
      <c r="F68" s="176">
        <f t="shared" si="3"/>
        <v>0</v>
      </c>
      <c r="G68" s="173">
        <v>0</v>
      </c>
      <c r="H68" s="194">
        <f t="shared" si="4"/>
        <v>0</v>
      </c>
      <c r="I68" s="176">
        <f t="shared" si="5"/>
        <v>0</v>
      </c>
      <c r="J68" s="187"/>
    </row>
    <row r="69" spans="1:12" ht="21.75" customHeight="1" thickBot="1" x14ac:dyDescent="0.4">
      <c r="A69" s="23" t="s">
        <v>368</v>
      </c>
      <c r="B69" s="24" t="s">
        <v>138</v>
      </c>
      <c r="C69" s="178">
        <v>0</v>
      </c>
      <c r="D69" s="179">
        <v>0</v>
      </c>
      <c r="E69" s="188">
        <f t="shared" si="2"/>
        <v>0</v>
      </c>
      <c r="F69" s="181">
        <f t="shared" si="3"/>
        <v>0</v>
      </c>
      <c r="G69" s="178">
        <v>0</v>
      </c>
      <c r="H69" s="188">
        <f t="shared" si="4"/>
        <v>0</v>
      </c>
      <c r="I69" s="181">
        <f t="shared" si="5"/>
        <v>0</v>
      </c>
      <c r="J69" s="190"/>
    </row>
    <row r="70" spans="1:12" ht="21.75" customHeight="1" thickBot="1" x14ac:dyDescent="0.4">
      <c r="A70" s="95" t="s">
        <v>369</v>
      </c>
      <c r="B70" s="96" t="s">
        <v>370</v>
      </c>
      <c r="C70" s="158">
        <v>0</v>
      </c>
      <c r="D70" s="159">
        <v>0</v>
      </c>
      <c r="E70" s="192">
        <f t="shared" si="2"/>
        <v>0</v>
      </c>
      <c r="F70" s="161">
        <f t="shared" si="3"/>
        <v>0</v>
      </c>
      <c r="G70" s="158">
        <v>0</v>
      </c>
      <c r="H70" s="192">
        <f t="shared" si="4"/>
        <v>0</v>
      </c>
      <c r="I70" s="161">
        <f t="shared" si="5"/>
        <v>0</v>
      </c>
      <c r="J70" s="185"/>
    </row>
    <row r="71" spans="1:12" ht="21.75" customHeight="1" thickBot="1" x14ac:dyDescent="0.4">
      <c r="A71" s="99" t="s">
        <v>371</v>
      </c>
      <c r="B71" s="98" t="s">
        <v>184</v>
      </c>
      <c r="C71" s="163">
        <v>0</v>
      </c>
      <c r="D71" s="164">
        <v>0</v>
      </c>
      <c r="E71" s="197">
        <f t="shared" si="2"/>
        <v>0</v>
      </c>
      <c r="F71" s="166">
        <f t="shared" si="3"/>
        <v>0</v>
      </c>
      <c r="G71" s="163">
        <v>0</v>
      </c>
      <c r="H71" s="197">
        <f t="shared" si="4"/>
        <v>0</v>
      </c>
      <c r="I71" s="166">
        <f t="shared" si="5"/>
        <v>0</v>
      </c>
      <c r="J71" s="196"/>
    </row>
    <row r="72" spans="1:12" ht="21.75" customHeight="1" thickBot="1" x14ac:dyDescent="0.4">
      <c r="A72" s="95" t="s">
        <v>372</v>
      </c>
      <c r="B72" s="96" t="s">
        <v>373</v>
      </c>
      <c r="C72" s="158">
        <v>0</v>
      </c>
      <c r="D72" s="159">
        <v>0</v>
      </c>
      <c r="E72" s="192">
        <f t="shared" ref="E72:E86" si="6">IF(C72=0,0,IF(D72="N/A",0,IF(D72=0,0,(D72/C72)*100)))</f>
        <v>0</v>
      </c>
      <c r="F72" s="161">
        <f t="shared" ref="F72:F86" si="7">IF(C72=0,0,IF(E72=0,1,IF(E72&gt;=$Q$7,5,IF(E72&gt;=$P$7,4+((E72-$P$7)*$R$7),IF(E72&gt;=$O$7,3+((E72-$O$7)*$R$7),IF(E72&gt;=$N$7,2+((E72-$N$7)*$R$7),IF(E72&gt;=$M$7,1+((E72-$M$7)*$R$7),1)))))))</f>
        <v>0</v>
      </c>
      <c r="G72" s="158">
        <v>0</v>
      </c>
      <c r="H72" s="192">
        <f t="shared" ref="H72:H86" si="8">IF(D72=0,0,IF(G72="N/A",0,IF(G72=0,0,(G72/D72)*100)))</f>
        <v>0</v>
      </c>
      <c r="I72" s="161">
        <f t="shared" ref="I72:I86" si="9">IF(C72=0,0,IF(G72=0,1,IF(G72="N/A",1,IF(H72=0,1,IF(H72&gt;=$Q$8,5,IF(H72&gt;=$P$8,4+((H72-$P$8)*$R$8),IF(H72&gt;=$O$8,3+((H72-$O$8)*$R$8),IF(H72&gt;=$N$8,2+((H72-$N$8)*$R$8),IF(H72&gt;=$M$8,1+((H72-$M$8)*$R$8),1)))))))))</f>
        <v>0</v>
      </c>
      <c r="J72" s="185"/>
    </row>
    <row r="73" spans="1:12" ht="21.75" customHeight="1" x14ac:dyDescent="0.35">
      <c r="A73" s="26" t="s">
        <v>374</v>
      </c>
      <c r="B73" s="25" t="s">
        <v>182</v>
      </c>
      <c r="C73" s="168">
        <v>0</v>
      </c>
      <c r="D73" s="169">
        <v>0</v>
      </c>
      <c r="E73" s="170">
        <f t="shared" si="6"/>
        <v>0</v>
      </c>
      <c r="F73" s="171">
        <f t="shared" si="7"/>
        <v>0</v>
      </c>
      <c r="G73" s="168">
        <v>0</v>
      </c>
      <c r="H73" s="170">
        <f t="shared" si="8"/>
        <v>0</v>
      </c>
      <c r="I73" s="171">
        <f t="shared" si="9"/>
        <v>0</v>
      </c>
      <c r="J73" s="186"/>
      <c r="L73" s="205" t="s">
        <v>396</v>
      </c>
    </row>
    <row r="74" spans="1:12" ht="21.75" customHeight="1" thickBot="1" x14ac:dyDescent="0.4">
      <c r="A74" s="23" t="s">
        <v>375</v>
      </c>
      <c r="B74" s="24" t="s">
        <v>164</v>
      </c>
      <c r="C74" s="178">
        <v>0</v>
      </c>
      <c r="D74" s="179">
        <v>0</v>
      </c>
      <c r="E74" s="188">
        <f t="shared" si="6"/>
        <v>0</v>
      </c>
      <c r="F74" s="181">
        <f t="shared" si="7"/>
        <v>0</v>
      </c>
      <c r="G74" s="178">
        <v>0</v>
      </c>
      <c r="H74" s="188">
        <f t="shared" si="8"/>
        <v>0</v>
      </c>
      <c r="I74" s="181">
        <f t="shared" si="9"/>
        <v>0</v>
      </c>
      <c r="J74" s="190"/>
    </row>
    <row r="75" spans="1:12" ht="21.75" customHeight="1" thickBot="1" x14ac:dyDescent="0.4">
      <c r="A75" s="95" t="s">
        <v>376</v>
      </c>
      <c r="B75" s="96" t="s">
        <v>377</v>
      </c>
      <c r="C75" s="158">
        <v>0</v>
      </c>
      <c r="D75" s="159">
        <v>0</v>
      </c>
      <c r="E75" s="192">
        <f t="shared" si="6"/>
        <v>0</v>
      </c>
      <c r="F75" s="161">
        <f t="shared" si="7"/>
        <v>0</v>
      </c>
      <c r="G75" s="158">
        <v>0</v>
      </c>
      <c r="H75" s="192">
        <f t="shared" si="8"/>
        <v>0</v>
      </c>
      <c r="I75" s="161">
        <f t="shared" si="9"/>
        <v>0</v>
      </c>
      <c r="J75" s="185"/>
    </row>
    <row r="76" spans="1:12" ht="21.75" customHeight="1" x14ac:dyDescent="0.35">
      <c r="A76" s="26" t="s">
        <v>378</v>
      </c>
      <c r="B76" s="25" t="s">
        <v>195</v>
      </c>
      <c r="C76" s="168">
        <v>0</v>
      </c>
      <c r="D76" s="169">
        <v>0</v>
      </c>
      <c r="E76" s="170">
        <f t="shared" si="6"/>
        <v>0</v>
      </c>
      <c r="F76" s="171">
        <f t="shared" si="7"/>
        <v>0</v>
      </c>
      <c r="G76" s="168">
        <v>0</v>
      </c>
      <c r="H76" s="170">
        <f t="shared" si="8"/>
        <v>0</v>
      </c>
      <c r="I76" s="171">
        <f t="shared" si="9"/>
        <v>0</v>
      </c>
      <c r="J76" s="186"/>
    </row>
    <row r="77" spans="1:12" ht="21.75" customHeight="1" thickBot="1" x14ac:dyDescent="0.4">
      <c r="A77" s="23" t="s">
        <v>379</v>
      </c>
      <c r="B77" s="24" t="s">
        <v>189</v>
      </c>
      <c r="C77" s="178">
        <v>0</v>
      </c>
      <c r="D77" s="179">
        <v>0</v>
      </c>
      <c r="E77" s="188">
        <f t="shared" si="6"/>
        <v>0</v>
      </c>
      <c r="F77" s="181">
        <f t="shared" si="7"/>
        <v>0</v>
      </c>
      <c r="G77" s="178">
        <v>0</v>
      </c>
      <c r="H77" s="188">
        <f t="shared" si="8"/>
        <v>0</v>
      </c>
      <c r="I77" s="181">
        <f t="shared" si="9"/>
        <v>0</v>
      </c>
      <c r="J77" s="190"/>
    </row>
    <row r="78" spans="1:12" ht="21.75" customHeight="1" thickBot="1" x14ac:dyDescent="0.4">
      <c r="A78" s="95" t="s">
        <v>380</v>
      </c>
      <c r="B78" s="96" t="s">
        <v>381</v>
      </c>
      <c r="C78" s="158">
        <v>0</v>
      </c>
      <c r="D78" s="159">
        <v>0</v>
      </c>
      <c r="E78" s="192">
        <f t="shared" si="6"/>
        <v>0</v>
      </c>
      <c r="F78" s="161">
        <f t="shared" si="7"/>
        <v>0</v>
      </c>
      <c r="G78" s="158">
        <v>0</v>
      </c>
      <c r="H78" s="192">
        <f t="shared" si="8"/>
        <v>0</v>
      </c>
      <c r="I78" s="161">
        <f t="shared" si="9"/>
        <v>0</v>
      </c>
      <c r="J78" s="185"/>
    </row>
    <row r="79" spans="1:12" ht="21.75" customHeight="1" x14ac:dyDescent="0.35">
      <c r="A79" s="26" t="s">
        <v>382</v>
      </c>
      <c r="B79" s="25" t="s">
        <v>208</v>
      </c>
      <c r="C79" s="168">
        <v>0</v>
      </c>
      <c r="D79" s="169">
        <v>0</v>
      </c>
      <c r="E79" s="170">
        <f t="shared" si="6"/>
        <v>0</v>
      </c>
      <c r="F79" s="171">
        <f t="shared" si="7"/>
        <v>0</v>
      </c>
      <c r="G79" s="168">
        <v>0</v>
      </c>
      <c r="H79" s="170">
        <f t="shared" si="8"/>
        <v>0</v>
      </c>
      <c r="I79" s="171">
        <f t="shared" si="9"/>
        <v>0</v>
      </c>
      <c r="J79" s="186"/>
    </row>
    <row r="80" spans="1:12" ht="21.75" customHeight="1" thickBot="1" x14ac:dyDescent="0.4">
      <c r="A80" s="23" t="s">
        <v>383</v>
      </c>
      <c r="B80" s="24" t="s">
        <v>202</v>
      </c>
      <c r="C80" s="178">
        <v>0</v>
      </c>
      <c r="D80" s="179">
        <v>0</v>
      </c>
      <c r="E80" s="188">
        <f t="shared" si="6"/>
        <v>0</v>
      </c>
      <c r="F80" s="181">
        <f t="shared" si="7"/>
        <v>0</v>
      </c>
      <c r="G80" s="178">
        <v>0</v>
      </c>
      <c r="H80" s="188">
        <f t="shared" si="8"/>
        <v>0</v>
      </c>
      <c r="I80" s="181">
        <f t="shared" si="9"/>
        <v>0</v>
      </c>
      <c r="J80" s="190"/>
    </row>
    <row r="81" spans="1:10" ht="21.75" customHeight="1" thickBot="1" x14ac:dyDescent="0.4">
      <c r="A81" s="95" t="s">
        <v>384</v>
      </c>
      <c r="B81" s="96" t="s">
        <v>385</v>
      </c>
      <c r="C81" s="158">
        <v>0</v>
      </c>
      <c r="D81" s="159">
        <v>0</v>
      </c>
      <c r="E81" s="192">
        <f t="shared" si="6"/>
        <v>0</v>
      </c>
      <c r="F81" s="161">
        <f t="shared" si="7"/>
        <v>0</v>
      </c>
      <c r="G81" s="158">
        <v>0</v>
      </c>
      <c r="H81" s="192">
        <f t="shared" si="8"/>
        <v>0</v>
      </c>
      <c r="I81" s="161">
        <f t="shared" si="9"/>
        <v>0</v>
      </c>
      <c r="J81" s="185"/>
    </row>
    <row r="82" spans="1:10" ht="21.75" customHeight="1" thickBot="1" x14ac:dyDescent="0.4">
      <c r="A82" s="95" t="s">
        <v>386</v>
      </c>
      <c r="B82" s="96" t="s">
        <v>387</v>
      </c>
      <c r="C82" s="158">
        <v>0</v>
      </c>
      <c r="D82" s="159">
        <v>0</v>
      </c>
      <c r="E82" s="192">
        <f t="shared" si="6"/>
        <v>0</v>
      </c>
      <c r="F82" s="161">
        <f t="shared" si="7"/>
        <v>0</v>
      </c>
      <c r="G82" s="158">
        <v>0</v>
      </c>
      <c r="H82" s="192">
        <f t="shared" si="8"/>
        <v>0</v>
      </c>
      <c r="I82" s="161">
        <f t="shared" si="9"/>
        <v>0</v>
      </c>
      <c r="J82" s="185"/>
    </row>
    <row r="83" spans="1:10" ht="21.75" thickBot="1" x14ac:dyDescent="0.4">
      <c r="A83" s="95" t="s">
        <v>388</v>
      </c>
      <c r="B83" s="96" t="s">
        <v>389</v>
      </c>
      <c r="C83" s="158">
        <v>0</v>
      </c>
      <c r="D83" s="159">
        <v>0</v>
      </c>
      <c r="E83" s="192">
        <f t="shared" si="6"/>
        <v>0</v>
      </c>
      <c r="F83" s="161">
        <f t="shared" si="7"/>
        <v>0</v>
      </c>
      <c r="G83" s="158">
        <v>0</v>
      </c>
      <c r="H83" s="192">
        <f t="shared" si="8"/>
        <v>0</v>
      </c>
      <c r="I83" s="161">
        <f t="shared" si="9"/>
        <v>0</v>
      </c>
      <c r="J83" s="185"/>
    </row>
    <row r="84" spans="1:10" x14ac:dyDescent="0.35">
      <c r="A84" s="26" t="s">
        <v>390</v>
      </c>
      <c r="B84" s="25" t="s">
        <v>176</v>
      </c>
      <c r="C84" s="168">
        <v>0</v>
      </c>
      <c r="D84" s="169">
        <v>0</v>
      </c>
      <c r="E84" s="170">
        <f t="shared" si="6"/>
        <v>0</v>
      </c>
      <c r="F84" s="171">
        <f t="shared" si="7"/>
        <v>0</v>
      </c>
      <c r="G84" s="168">
        <v>0</v>
      </c>
      <c r="H84" s="170">
        <f t="shared" si="8"/>
        <v>0</v>
      </c>
      <c r="I84" s="171">
        <f t="shared" si="9"/>
        <v>0</v>
      </c>
      <c r="J84" s="186"/>
    </row>
    <row r="85" spans="1:10" x14ac:dyDescent="0.35">
      <c r="A85" s="22" t="s">
        <v>391</v>
      </c>
      <c r="B85" s="21" t="s">
        <v>392</v>
      </c>
      <c r="C85" s="173">
        <v>0</v>
      </c>
      <c r="D85" s="174">
        <v>0</v>
      </c>
      <c r="E85" s="194">
        <f t="shared" si="6"/>
        <v>0</v>
      </c>
      <c r="F85" s="176">
        <f t="shared" si="7"/>
        <v>0</v>
      </c>
      <c r="G85" s="173">
        <v>0</v>
      </c>
      <c r="H85" s="194">
        <f t="shared" si="8"/>
        <v>0</v>
      </c>
      <c r="I85" s="176">
        <f t="shared" si="9"/>
        <v>0</v>
      </c>
      <c r="J85" s="187"/>
    </row>
    <row r="86" spans="1:10" ht="21.75" thickBot="1" x14ac:dyDescent="0.4">
      <c r="A86" s="23" t="s">
        <v>393</v>
      </c>
      <c r="B86" s="24" t="s">
        <v>394</v>
      </c>
      <c r="C86" s="199">
        <v>0</v>
      </c>
      <c r="D86" s="200">
        <v>0</v>
      </c>
      <c r="E86" s="201">
        <f t="shared" si="6"/>
        <v>0</v>
      </c>
      <c r="F86" s="202">
        <f t="shared" si="7"/>
        <v>0</v>
      </c>
      <c r="G86" s="199">
        <v>0</v>
      </c>
      <c r="H86" s="201">
        <f t="shared" si="8"/>
        <v>0</v>
      </c>
      <c r="I86" s="202">
        <f t="shared" si="9"/>
        <v>0</v>
      </c>
      <c r="J86" s="204"/>
    </row>
    <row r="87" spans="1:10" ht="21.75" thickBot="1" x14ac:dyDescent="0.4">
      <c r="A87" s="47"/>
      <c r="B87" s="48"/>
    </row>
    <row r="88" spans="1:10" x14ac:dyDescent="0.35">
      <c r="A88" s="80"/>
      <c r="B88" s="82" t="s">
        <v>278</v>
      </c>
      <c r="F88" s="85">
        <f>MAX(F7:F86)</f>
        <v>5</v>
      </c>
      <c r="I88" s="85">
        <f>MAX(I7:I86)</f>
        <v>5</v>
      </c>
      <c r="J88" s="101"/>
    </row>
    <row r="89" spans="1:10" x14ac:dyDescent="0.35">
      <c r="A89" s="81"/>
      <c r="B89" s="83" t="s">
        <v>279</v>
      </c>
      <c r="F89" s="84">
        <f>MIN(F7:F86)</f>
        <v>0</v>
      </c>
      <c r="I89" s="84">
        <f>MIN(I7:I86)</f>
        <v>0</v>
      </c>
      <c r="J89" s="101"/>
    </row>
    <row r="90" spans="1:10" x14ac:dyDescent="0.35">
      <c r="A90" s="90"/>
      <c r="B90" s="91" t="s">
        <v>280</v>
      </c>
      <c r="F90" s="92">
        <f>(SUM(F7:F86))/(F98-F92)</f>
        <v>5</v>
      </c>
      <c r="I90" s="92">
        <f>(SUM(I7:I86))/(I98-I92)</f>
        <v>5</v>
      </c>
      <c r="J90" s="101"/>
    </row>
    <row r="91" spans="1:10" x14ac:dyDescent="0.35">
      <c r="A91" s="81"/>
      <c r="B91" s="83" t="s">
        <v>288</v>
      </c>
      <c r="F91" s="84"/>
      <c r="I91" s="84"/>
      <c r="J91" s="101"/>
    </row>
    <row r="92" spans="1:10" x14ac:dyDescent="0.35">
      <c r="A92" s="86" t="s">
        <v>281</v>
      </c>
      <c r="B92" s="87" t="s">
        <v>282</v>
      </c>
      <c r="F92" s="93">
        <f>COUNTIF(F7:F86,"=0")</f>
        <v>75</v>
      </c>
      <c r="I92" s="93">
        <f>COUNTIF(I7:I86,"=0")</f>
        <v>75</v>
      </c>
      <c r="J92" s="101"/>
    </row>
    <row r="93" spans="1:10" x14ac:dyDescent="0.35">
      <c r="A93" s="86" t="s">
        <v>277</v>
      </c>
      <c r="B93" s="87" t="s">
        <v>283</v>
      </c>
      <c r="F93" s="93">
        <f>COUNTIF(F7:F86,"&lt;1")</f>
        <v>75</v>
      </c>
      <c r="I93" s="93">
        <f>COUNTIF(I7:I86,"&lt;1")</f>
        <v>75</v>
      </c>
      <c r="J93" s="101"/>
    </row>
    <row r="94" spans="1:10" x14ac:dyDescent="0.35">
      <c r="A94" s="86" t="s">
        <v>277</v>
      </c>
      <c r="B94" s="87" t="s">
        <v>284</v>
      </c>
      <c r="F94" s="93">
        <f>COUNTIF(F7:F86,"&lt;2")-COUNTIF(F7:F86,"&lt;1")</f>
        <v>0</v>
      </c>
      <c r="I94" s="93">
        <f>COUNTIF(I7:I86,"&lt;2")-COUNTIF(I7:I86,"&lt;1")</f>
        <v>0</v>
      </c>
      <c r="J94" s="101"/>
    </row>
    <row r="95" spans="1:10" x14ac:dyDescent="0.35">
      <c r="A95" s="86" t="s">
        <v>277</v>
      </c>
      <c r="B95" s="87" t="s">
        <v>285</v>
      </c>
      <c r="F95" s="93">
        <f>COUNTIF(F7:F86,"&lt;3")-COUNTIF(F7:F86,"&lt;2")</f>
        <v>0</v>
      </c>
      <c r="I95" s="93">
        <f>COUNTIF(I7:I86,"&lt;3")-COUNTIF(I7:I86,"&lt;2")</f>
        <v>0</v>
      </c>
      <c r="J95" s="101"/>
    </row>
    <row r="96" spans="1:10" x14ac:dyDescent="0.35">
      <c r="A96" s="86" t="s">
        <v>277</v>
      </c>
      <c r="B96" s="87" t="s">
        <v>286</v>
      </c>
      <c r="F96" s="93">
        <f>COUNTIF(F7:F86,"&lt;4")-COUNTIF(F7:F86,"&lt;3")</f>
        <v>0</v>
      </c>
      <c r="I96" s="93">
        <f>COUNTIF(I7:I86,"&lt;4")-COUNTIF(I7:I86,"&lt;3")</f>
        <v>0</v>
      </c>
      <c r="J96" s="101"/>
    </row>
    <row r="97" spans="1:10" x14ac:dyDescent="0.35">
      <c r="A97" s="86" t="s">
        <v>277</v>
      </c>
      <c r="B97" s="87" t="s">
        <v>287</v>
      </c>
      <c r="F97" s="93">
        <f>COUNTIF(F7:F86,"&gt;4")+COUNTIF(F7:F86,"4")</f>
        <v>5</v>
      </c>
      <c r="I97" s="93">
        <f>COUNTIF(I7:I86,"&gt;4")+COUNTIF(I7:I86,"4")</f>
        <v>5</v>
      </c>
      <c r="J97" s="101"/>
    </row>
    <row r="98" spans="1:10" ht="21.75" thickBot="1" x14ac:dyDescent="0.4">
      <c r="A98" s="88" t="s">
        <v>57</v>
      </c>
      <c r="B98" s="89"/>
      <c r="F98" s="94">
        <f>SUM(F93:F97)</f>
        <v>80</v>
      </c>
      <c r="I98" s="94">
        <f>SUM(I93:I97)</f>
        <v>80</v>
      </c>
      <c r="J98" s="102"/>
    </row>
    <row r="99" spans="1:10" x14ac:dyDescent="0.35">
      <c r="A99" s="100"/>
      <c r="B99" s="64"/>
    </row>
  </sheetData>
  <mergeCells count="5">
    <mergeCell ref="C5:F5"/>
    <mergeCell ref="G5:I5"/>
    <mergeCell ref="J5:J6"/>
    <mergeCell ref="A5:A6"/>
    <mergeCell ref="B5:B6"/>
  </mergeCells>
  <printOptions horizontalCentered="1" verticalCentered="1"/>
  <pageMargins left="0.5" right="0.5" top="1.0620000000000001" bottom="0.78" header="0.3" footer="0.3"/>
  <pageSetup paperSize="9" scale="46" fitToHeight="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6</vt:i4>
      </vt:variant>
    </vt:vector>
  </HeadingPairs>
  <TitlesOfParts>
    <vt:vector size="10" baseType="lpstr">
      <vt:lpstr>Weight-Provincial</vt:lpstr>
      <vt:lpstr>3.1.3.1-3</vt:lpstr>
      <vt:lpstr>3.1.3.4-5</vt:lpstr>
      <vt:lpstr>3.1.3.6-7</vt:lpstr>
      <vt:lpstr>'3.1.3.1-3'!Print_Area</vt:lpstr>
      <vt:lpstr>'3.1.3.4-5'!Print_Area</vt:lpstr>
      <vt:lpstr>'3.1.3.6-7'!Print_Area</vt:lpstr>
      <vt:lpstr>'3.1.3.1-3'!Print_Titles</vt:lpstr>
      <vt:lpstr>'3.1.3.4-5'!Print_Titles</vt:lpstr>
      <vt:lpstr>'3.1.3.6-7'!Print_Titles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2016-11-07T08:33:04Z</dcterms:modified>
</cp:coreProperties>
</file>