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om\Google Drive\ปี 2563\A01 เลขานุการ กพร ปช\A02 แผน 1 ปี\2565\โครงการสำคัญ\ส่ง สศช\"/>
    </mc:Choice>
  </mc:AlternateContent>
  <xr:revisionPtr revIDLastSave="0" documentId="13_ncr:1_{52CCB1E3-5192-46C8-A8F2-8929386B5195}" xr6:coauthVersionLast="45" xr6:coauthVersionMax="45" xr10:uidLastSave="{00000000-0000-0000-0000-000000000000}"/>
  <bookViews>
    <workbookView xWindow="-120" yWindow="-120" windowWidth="24240" windowHeight="13140" tabRatio="758" firstSheet="1" activeTab="6" xr2:uid="{00000000-000D-0000-FFFF-FFFF00000000}"/>
  </bookViews>
  <sheets>
    <sheet name="Data" sheetId="1" state="hidden" r:id="rId1"/>
    <sheet name="รวม" sheetId="2" r:id="rId2"/>
    <sheet name="1.มั่นคง" sheetId="5" r:id="rId3"/>
    <sheet name="2.ต่างประเทศ" sheetId="27" r:id="rId4"/>
    <sheet name="3.เกษตร" sheetId="28" r:id="rId5"/>
    <sheet name="4.อุตสาหกรรม" sheetId="29" r:id="rId6"/>
    <sheet name="5.ท่องเที่ยว" sheetId="30" r:id="rId7"/>
    <sheet name="6.พื้นที่เมืองน่าอยู่" sheetId="31" r:id="rId8"/>
    <sheet name="7.โลจิสติกส์" sheetId="32" r:id="rId9"/>
    <sheet name="8.ผู้ประกอบการและวิสาหกิจ" sheetId="33" r:id="rId10"/>
    <sheet name="9.เศรษฐกิจพิเศษ" sheetId="34" r:id="rId11"/>
    <sheet name="10.ปรับเปลี่ยนค่านิยม" sheetId="35" r:id="rId12"/>
    <sheet name="11.ศักยภาพคน" sheetId="36" r:id="rId13"/>
    <sheet name="12.พัฒนาการเรียนรู้" sheetId="37" r:id="rId14"/>
    <sheet name="13.มีสุขภาวะที่ดี" sheetId="38" r:id="rId15"/>
    <sheet name="14.ศักยภาพกีฬา" sheetId="39" r:id="rId16"/>
    <sheet name="15.พลังทางสังคม" sheetId="40" r:id="rId17"/>
    <sheet name="16.เศรษฐกิจฐานราก" sheetId="41" r:id="rId18"/>
    <sheet name="17.เสมอภาคทางสังคม" sheetId="42" r:id="rId19"/>
    <sheet name="18.เติบโตอย่างยั่งยืน" sheetId="43" r:id="rId20"/>
    <sheet name="19.บริหารจัดการน้ำ" sheetId="44" r:id="rId21"/>
    <sheet name="20.ประสิทธิภาพภาครัฐ" sheetId="45" r:id="rId22"/>
    <sheet name="21.ต่อต้านการทุจริต" sheetId="46" r:id="rId23"/>
    <sheet name="22.กฎหมายกระบวนการยุติธรรม" sheetId="47" r:id="rId24"/>
    <sheet name="23.วิจัยนวัตกรรม" sheetId="48" r:id="rId25"/>
  </sheets>
  <definedNames>
    <definedName name="_xlnm._FilterDatabase" localSheetId="0" hidden="1">Data!$A$2:$K$144</definedName>
    <definedName name="_xlnm.Print_Area" localSheetId="2">'1.มั่นคง'!$A$1:$F$28</definedName>
    <definedName name="_xlnm.Print_Area" localSheetId="11">'10.ปรับเปลี่ยนค่านิยม'!$A$1:$F$20</definedName>
    <definedName name="_xlnm.Print_Area" localSheetId="12">'11.ศักยภาพคน'!$A$1:$F$23</definedName>
    <definedName name="_xlnm.Print_Area" localSheetId="13">'12.พัฒนาการเรียนรู้'!$A$1:$F$19</definedName>
    <definedName name="_xlnm.Print_Area" localSheetId="17">'16.เศรษฐกิจฐานราก'!$A$1:$F$20</definedName>
    <definedName name="_xlnm.Print_Area" localSheetId="18">'17.เสมอภาคทางสังคม'!$A$1:$F$19</definedName>
    <definedName name="_xlnm.Print_Area" localSheetId="3">'2.ต่างประเทศ'!$A$1:$F$22</definedName>
    <definedName name="_xlnm.Print_Area" localSheetId="21">'20.ประสิทธิภาพภาครัฐ'!$A$1:$F$23</definedName>
    <definedName name="_xlnm.Print_Area" localSheetId="22">'21.ต่อต้านการทุจริต'!$A$1:$F$20</definedName>
    <definedName name="_xlnm.Print_Area" localSheetId="24">'23.วิจัยนวัตกรรม'!$A$1:$F$24</definedName>
    <definedName name="_xlnm.Print_Area" localSheetId="4">'3.เกษตร'!$A$1:$F$27</definedName>
    <definedName name="_xlnm.Print_Area" localSheetId="5">'4.อุตสาหกรรม'!$A$1:$F$27</definedName>
    <definedName name="_xlnm.Print_Area" localSheetId="6">'5.ท่องเที่ยว'!$A$1:$F$31</definedName>
    <definedName name="_xlnm.Print_Area" localSheetId="8">'7.โลจิสติกส์'!$A$1:$F$27</definedName>
    <definedName name="_xlnm.Print_Area" localSheetId="9">'8.ผู้ประกอบการและวิสาหกิจ'!$A$1:$F$25</definedName>
    <definedName name="_xlnm.Print_Area" localSheetId="10">'9.เศรษฐกิจพิเศษ'!$A$1:$F$25</definedName>
    <definedName name="_xlnm.Print_Area" localSheetId="1">รวม!$A$1:$G$180</definedName>
    <definedName name="_xlnm.Print_Titles" localSheetId="12">'11.ศักยภาพคน'!$14:$16</definedName>
    <definedName name="_xlnm.Print_Titles" localSheetId="5">'4.อุตสาหกรรม'!$14:$16</definedName>
    <definedName name="_xlnm.Print_Titles" localSheetId="6">'5.ท่องเที่ยว'!$14:$16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9" l="1"/>
  <c r="C12" i="48" l="1"/>
  <c r="C11" i="48"/>
  <c r="C5" i="48"/>
  <c r="C4" i="48"/>
  <c r="C3" i="48"/>
  <c r="C12" i="47"/>
  <c r="C11" i="47"/>
  <c r="C5" i="47"/>
  <c r="C4" i="47"/>
  <c r="C3" i="47"/>
  <c r="C12" i="46"/>
  <c r="C11" i="46"/>
  <c r="C5" i="46"/>
  <c r="C4" i="46"/>
  <c r="C3" i="46"/>
  <c r="C12" i="45"/>
  <c r="C11" i="45"/>
  <c r="C5" i="45"/>
  <c r="C4" i="45"/>
  <c r="C3" i="45"/>
  <c r="C12" i="44"/>
  <c r="C11" i="44"/>
  <c r="C5" i="44"/>
  <c r="C4" i="44"/>
  <c r="C3" i="44"/>
  <c r="C12" i="43"/>
  <c r="C11" i="43"/>
  <c r="C5" i="43"/>
  <c r="C4" i="43"/>
  <c r="C3" i="43"/>
  <c r="C12" i="42"/>
  <c r="C11" i="42"/>
  <c r="C5" i="42"/>
  <c r="C4" i="42"/>
  <c r="C3" i="42"/>
  <c r="C12" i="41"/>
  <c r="C11" i="41"/>
  <c r="C5" i="41"/>
  <c r="C4" i="41"/>
  <c r="C3" i="41"/>
  <c r="C12" i="40"/>
  <c r="C11" i="40"/>
  <c r="C5" i="40"/>
  <c r="C4" i="40"/>
  <c r="C3" i="40"/>
  <c r="C12" i="39"/>
  <c r="C11" i="39"/>
  <c r="C5" i="39"/>
  <c r="C4" i="39"/>
  <c r="C3" i="39"/>
  <c r="C12" i="38"/>
  <c r="C11" i="38"/>
  <c r="C5" i="38"/>
  <c r="C4" i="38"/>
  <c r="C3" i="38"/>
  <c r="C12" i="37"/>
  <c r="C11" i="37"/>
  <c r="C5" i="37"/>
  <c r="C4" i="37"/>
  <c r="C3" i="37"/>
  <c r="C12" i="36"/>
  <c r="C11" i="36"/>
  <c r="C5" i="36"/>
  <c r="C4" i="36"/>
  <c r="C3" i="36"/>
  <c r="C12" i="35"/>
  <c r="C11" i="35"/>
  <c r="C5" i="35"/>
  <c r="C4" i="35"/>
  <c r="C3" i="35"/>
  <c r="C12" i="34"/>
  <c r="C11" i="34"/>
  <c r="C5" i="34"/>
  <c r="C4" i="34"/>
  <c r="C3" i="34"/>
  <c r="C12" i="33"/>
  <c r="C11" i="33"/>
  <c r="C5" i="33"/>
  <c r="C4" i="33"/>
  <c r="C3" i="33"/>
  <c r="C12" i="32"/>
  <c r="C11" i="32"/>
  <c r="C5" i="32"/>
  <c r="C4" i="32"/>
  <c r="C3" i="32"/>
  <c r="C12" i="31"/>
  <c r="C11" i="31"/>
  <c r="C5" i="31"/>
  <c r="C4" i="31"/>
  <c r="C3" i="31"/>
  <c r="C12" i="30"/>
  <c r="C11" i="30"/>
  <c r="C5" i="30"/>
  <c r="C4" i="30"/>
  <c r="C3" i="30"/>
  <c r="C12" i="29"/>
  <c r="C11" i="29"/>
  <c r="C5" i="29"/>
  <c r="C4" i="29"/>
  <c r="C12" i="28"/>
  <c r="C11" i="28"/>
  <c r="C5" i="28"/>
  <c r="C4" i="28"/>
  <c r="C3" i="28"/>
  <c r="C12" i="27"/>
  <c r="C11" i="27"/>
  <c r="C12" i="5"/>
  <c r="C11" i="5"/>
  <c r="M28" i="1" l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I14" i="1"/>
  <c r="M13" i="1"/>
  <c r="I13" i="1"/>
  <c r="M12" i="1"/>
  <c r="M11" i="1"/>
  <c r="M10" i="1"/>
  <c r="M9" i="1"/>
  <c r="M8" i="1"/>
  <c r="M7" i="1"/>
  <c r="M6" i="1"/>
  <c r="M5" i="1"/>
  <c r="M4" i="1"/>
  <c r="M3" i="1"/>
  <c r="M37" i="1" l="1"/>
</calcChain>
</file>

<file path=xl/sharedStrings.xml><?xml version="1.0" encoding="utf-8"?>
<sst xmlns="http://schemas.openxmlformats.org/spreadsheetml/2006/main" count="1632" uniqueCount="597">
  <si>
    <t>23 แผน</t>
  </si>
  <si>
    <t>ประเด็น</t>
  </si>
  <si>
    <t>หน่วยงานเจ้าภาพ (จ.1)
ขับเคลื่อนประเด็น</t>
  </si>
  <si>
    <t>37 เป้า</t>
  </si>
  <si>
    <t>เป้าหมาย</t>
  </si>
  <si>
    <t>หน่วยงานเจ้าภาพ(จ.2)ขับเคลื่อนเป้าหมาย</t>
  </si>
  <si>
    <t>รหัสแผนย่อย</t>
  </si>
  <si>
    <t xml:space="preserve">แผนย่อย </t>
  </si>
  <si>
    <t>140 เป้าย่อย</t>
  </si>
  <si>
    <t>เป้าหมายของแผนย่อย</t>
  </si>
  <si>
    <t>หน่วยงานเจ้าภาพ(จ.3)
ขับเคลื่อนเป้าหมายของแผนย่อย</t>
  </si>
  <si>
    <t>01</t>
  </si>
  <si>
    <t>สำนักงานสภาความมั่นคงแห่งชาติ</t>
  </si>
  <si>
    <t>010001</t>
  </si>
  <si>
    <t>ประเทศชาติมีความมั่นคงในทุกมิติ และทุกระดับเพิ่มขึ้น</t>
  </si>
  <si>
    <t>0101</t>
  </si>
  <si>
    <t>การรักษาความสงบภายในประเทศ</t>
  </si>
  <si>
    <t>010101</t>
  </si>
  <si>
    <t>ประชาชนมีความมั่นคง ปลอดภัยในชีวิต และทรัพย์สินเพิ่มขึ้น</t>
  </si>
  <si>
    <t>สำนักงานตำรวจแห่งชาติ</t>
  </si>
  <si>
    <t>010002</t>
  </si>
  <si>
    <t>ประชาชนอยู่ดี กินดี และมีความสุขดีขึ้น</t>
  </si>
  <si>
    <t>010102</t>
  </si>
  <si>
    <t>คนไทยมีความจงรักภักดี ซื่อสัตย์ พร้อมธำรงรักษาไว้ซึ่งสถาบันหลักของชาติ สถาบันศาสนาเป็นที่เคารพ ยึดเหนี่ยวจิตใจของคนไทยสูงขึ้น</t>
  </si>
  <si>
    <t>กระทรวงกลาโหม</t>
  </si>
  <si>
    <t>010103</t>
  </si>
  <si>
    <t>การเมืองมีเสถียรภาพ และธรรมาภิบาลสูงขึ้น</t>
  </si>
  <si>
    <t>สำนักงานสภาพัฒนาการเศรษฐกิจและสังคมแห่งชาติ</t>
  </si>
  <si>
    <t>0102</t>
  </si>
  <si>
    <t>การป้องกันและแก้ไขปัญหาที่มีผลกระทบต่อความมั่นคง</t>
  </si>
  <si>
    <t>010201</t>
  </si>
  <si>
    <t>ปัญหาความมั่นคงที่มีอยู่ในปัจจุบัน (เช่น ปัญหายาเสพติด ความมั่นคงทางไซเบอร์ การค้ามนุษย์ ฯลฯ) ได้รับการแก้ไขดีขึ้นจนไม่ส่งผลกระทบต่อการบริหารและพัฒนาประเทศ</t>
  </si>
  <si>
    <t>010202</t>
  </si>
  <si>
    <t>ภาคใต้มีความสงบสุข ร่มเย็นมากขึ้น</t>
  </si>
  <si>
    <t>สำนักนายกรัฐมนตรี  (กองอำนวยการรักษาความมั่นคงภายในราชอาณาจักร)</t>
  </si>
  <si>
    <t>0103</t>
  </si>
  <si>
    <t>การพัฒนาศักยภาพของประเทศให้พร้อมเผชิญภัยคุกคามที่กระทบต่อความมั่นคงของชาติ</t>
  </si>
  <si>
    <t>010301</t>
  </si>
  <si>
    <t>หน่วยงานด้านการข่าวและประชาคมข่าวกรองทำงานอย่างมีประสิทธิภาพเพิ่มขึ้นและแผนเตรียมพร้อมแห่งชาติมีความทันสมัยและปฏิบัติได้จริง</t>
  </si>
  <si>
    <t>สำนักข่าวกรองแห่งชาติ</t>
  </si>
  <si>
    <t>010302</t>
  </si>
  <si>
    <t>กองทัพและหน่วยงานด้านความมั่นคง
มีความพร้อมสูงขึ้นที่จะเผชิญภัยคุกคามทุกรูปแบบทุกมิติและทุกระดับความรุนแรง</t>
  </si>
  <si>
    <t>0104</t>
  </si>
  <si>
    <t>การบูรณาการความร่วมมือด้านความมั่นคงกับอาเซียน และนานาชาติรวมทั้งองค์กรภาครัฐและมิใช่ภาครัฐ</t>
  </si>
  <si>
    <t>010401</t>
  </si>
  <si>
    <t>ประเทศไทยมีความมั่นคงและสามารถรับมือกับความท้าทายจากภายนอกได้ทุกรูปแบบสูงขึ้น</t>
  </si>
  <si>
    <t>010402</t>
  </si>
  <si>
    <t>ประเทศไทยมีบทบาทเพิ่มขึ้นในการกำหนดทิศทางและส่งเสริมเสถียรภาพของภูมิภาคเอเชีย รวมทั้งเป็นประเทศแนวหน้าในภูมิภาคอาเซียน</t>
  </si>
  <si>
    <t>กระทรวงการต่างประเทศ</t>
  </si>
  <si>
    <t>0105</t>
  </si>
  <si>
    <t>การพัฒนากลไกการบริหารจัดการความมั่นคงแบบองค์รวม</t>
  </si>
  <si>
    <t>010501</t>
  </si>
  <si>
    <t>กลไกการบริหารจัดการความมั่นคงมีประสิทธิภาพสูงขึ้น</t>
  </si>
  <si>
    <t>02</t>
  </si>
  <si>
    <t>020001</t>
  </si>
  <si>
    <t>การต่างประเทศไทยมีเอกภาพ ทำให้ประเทศไทยมีความมั่นคง มั่งคั่ง ยั่งยืนมีมาตรฐานสากล และมีเกียรติภูมิในประชาคมโลก</t>
  </si>
  <si>
    <t>0201</t>
  </si>
  <si>
    <t>ความร่วมมือด้านความมั่นคงระหว่างประเทศ</t>
  </si>
  <si>
    <t>ใช้ของแผนแม่บท ความมั่นคง แผนย่อยที่ 4 การบูรณาการความร่วมมือด้านความมั่นคงกับอาเซียน และนานาชาติรวมทั้งองค์กรภาครัฐและมิใช่ภาครัฐ เล่มความมั่นคง</t>
  </si>
  <si>
    <t>0202</t>
  </si>
  <si>
    <t>ความร่วมมือเศรษฐกิจและความร่วมมือเพื่อการพัฒนาระหว่างประเทศ</t>
  </si>
  <si>
    <t>020201</t>
  </si>
  <si>
    <t>ประเทศไทยเป็นหนึ่งในศูนย์กลางการค้า การลงทุน การบริการ และความเชื่อมโยงที่สำคัญในภูมิภาคเอเชีย โดยมีระบบเศรษฐกิจที่เน้นนวัตกรรมดีขึ้น</t>
  </si>
  <si>
    <t>กระทรวงพาณิชย์</t>
  </si>
  <si>
    <t>020202</t>
  </si>
  <si>
    <t>ประเทศไทยเป็นหุ้นส่วนการพัฒนาที่ยั่งยืนกับต่างประเทศ เพื่อร่วมกันบรรลุเป้าหมายการพัฒนาที่ยั่งยืนของโลก</t>
  </si>
  <si>
    <t>0203</t>
  </si>
  <si>
    <t>การพัฒนาที่สอดคล้องกับมาตรฐานสากลและพันธกรณีระหว่างประเทศ</t>
  </si>
  <si>
    <t>020301</t>
  </si>
  <si>
    <t>ประเทศไทยมีการพัฒนาที่สอดคล้องกับมาตรฐานสากลในทุกมิติและสามารถมีบทบาทเชิงรุกในการร่วมกำหนดมาตรฐานสากลเพิ่มขึ้น</t>
  </si>
  <si>
    <t>0204</t>
  </si>
  <si>
    <t>การส่งเสริมสถานะและบทบาทของประเทศไทยในประชาคมโลก</t>
  </si>
  <si>
    <t>020501</t>
  </si>
  <si>
    <t>ประเทศไทยมีเกียรติภูมิ อำนาจต่อรอง และได้รับการยอมรับในสากลมากขึ้น</t>
  </si>
  <si>
    <t>0205</t>
  </si>
  <si>
    <t>การต่างประเทศมีเอกภาพและบูรณาการ</t>
  </si>
  <si>
    <t>ทุกภาคส่วนมีส่วนร่วมขับเคลื่อนการต่างประเทศอย่างมีเอกภาพ และไทยเป็นหุ้นส่วนความร่วมมือกับต่างประเทศในทุกมิติมากขึ้น</t>
  </si>
  <si>
    <t>03</t>
  </si>
  <si>
    <t>กระทรวงเกษตรและสหกรณ์</t>
  </si>
  <si>
    <t>030001</t>
  </si>
  <si>
    <t>ผลิตภัณฑ์มวลรวมในประเทศ
ในสาขาเกษตรเพิ่มขึ้น</t>
  </si>
  <si>
    <t>0301</t>
  </si>
  <si>
    <t>เกษตรอัตลักษณ์พื้นถิ่น</t>
  </si>
  <si>
    <t>030101</t>
  </si>
  <si>
    <t>สินค้าเกษตรอัตลักษณ์พื้นถิ่นมีมูลค่าเพิ่มขึ้น</t>
  </si>
  <si>
    <t>030002</t>
  </si>
  <si>
    <t>ผลิตภาพการผลิตของภาคเกษตรเพิ่มขึ้น</t>
  </si>
  <si>
    <t>0302</t>
  </si>
  <si>
    <t>เกษตรปลอดภัย</t>
  </si>
  <si>
    <t>030201</t>
  </si>
  <si>
    <t>สินค้าเกษตรปลอดภัยมีมูลค่าเพิ่มขึ้น</t>
  </si>
  <si>
    <t>030202</t>
  </si>
  <si>
    <t>ผลิตภัณฑ์เกษตรปลอดภัยของไทยได้รับการยอมรับด้านคุณภาพความปลอดภัยและคุณค่าทางโภชนาการสูงขึ้น</t>
  </si>
  <si>
    <t>0303</t>
  </si>
  <si>
    <t>เกษตรชีวภาพ</t>
  </si>
  <si>
    <t>030301</t>
  </si>
  <si>
    <t>สินค้าเกษตรชีวภาพมีมูลค่าเพิ่มขึ้น</t>
  </si>
  <si>
    <t>030302</t>
  </si>
  <si>
    <t>วิสาหกิจการเกษตรจากฐานชีวภาพและภูมิปัญญาท้องถิ่นมีการจัดตั้งในทุกตำบลเพิ่มขึ้น</t>
  </si>
  <si>
    <t>0304</t>
  </si>
  <si>
    <t>เกษตรแปรรูป</t>
  </si>
  <si>
    <t>030401</t>
  </si>
  <si>
    <t>สินค้าเกษตรแปรรูปและผลิตภัณฑ์มีมูลค่าเพิ่มขึ้น</t>
  </si>
  <si>
    <t>กระทรวงอุตสาหกรรม</t>
  </si>
  <si>
    <t>0305</t>
  </si>
  <si>
    <t>เกษตรอัจฉริยะ</t>
  </si>
  <si>
    <t>030501</t>
  </si>
  <si>
    <t>สินค้าที่ได้จากเทคโนโลยีสมัยใหม่/อัจฉริยะมีมูลค่าเพิ่มขึ้น</t>
  </si>
  <si>
    <t>030502</t>
  </si>
  <si>
    <t>ผลผลิตต่อหน่วยของฟาร์มหรือแปลงที่มีการใช้เทคโนโลยีสมัยใหม่/อัจฉริยะเพิ่มขึ้น</t>
  </si>
  <si>
    <t>0306</t>
  </si>
  <si>
    <t>การพัฒนาระบบนิเวศการเกษตร</t>
  </si>
  <si>
    <t>030601</t>
  </si>
  <si>
    <t>ประสิทธิภาพการผลิตสินค้าเกษตรต่อหน่วยมีการปรับตัวเพิ่มขึ้น</t>
  </si>
  <si>
    <t>030602</t>
  </si>
  <si>
    <t>สถาบันเกษตรกร (สหกรณ์ วิสาหกิจชุมชน และกลุ่มเป้าหมาย) ที่ขึ้นทะเบียนกับกระทรวงเกษตรและสหกรณ์ มีความเข้มแข็งในระดับมาตรฐานเพิ่มขึ้น</t>
  </si>
  <si>
    <t>04</t>
  </si>
  <si>
    <t>กระทรวงอุตสาหกรรมและกระทรวงพาณิชย์</t>
  </si>
  <si>
    <t>040001</t>
  </si>
  <si>
    <t>การขยายตัวของผลิตภัณฑ์
มวลรวมในประเทศในสาขาอุตสาหกรรม และบริการ</t>
  </si>
  <si>
    <t>0401</t>
  </si>
  <si>
    <t>อุตสาหกรรมชีวภาพ</t>
  </si>
  <si>
    <t>040101</t>
  </si>
  <si>
    <t>อุตสาหกรรมชีวภาพมีการขยายตัวเพิ่มขึ้น</t>
  </si>
  <si>
    <t>040002</t>
  </si>
  <si>
    <t>ผลิตภาพการผลิตของภาคอุตสาหกรรมและภาคบริการเพิ่มขึ้น</t>
  </si>
  <si>
    <t>0402</t>
  </si>
  <si>
    <t>อุตสาหกรรมและบริการทางการแพทย์ครบวงจร</t>
  </si>
  <si>
    <t>040201</t>
  </si>
  <si>
    <t>อุตสาหกรรมและบริการทางการแพทย์มีการขยายตัวเพิ่มขึ้น</t>
  </si>
  <si>
    <t>0403</t>
  </si>
  <si>
    <t>อุตสาหกรรมและบริการดิจิทัล ข้อมูล และปัญญาประดิษฐ์</t>
  </si>
  <si>
    <t>040301</t>
  </si>
  <si>
    <t>อุตสาหกรรมและบริการเทคโนโลยีดิจิทัล ข้อมูล และปัญญาประดิษฐ์มีการขยายตัวเพิ่มขึ้น</t>
  </si>
  <si>
    <t>040302</t>
  </si>
  <si>
    <t>ความสามารถในการพัฒนาด้านเศรษฐกิจดิจิทัลของไทยดีขึ้น</t>
  </si>
  <si>
    <t>กระทรวงดิจิทัลเพื่อเศรษฐกิจและสังคม</t>
  </si>
  <si>
    <t>0404</t>
  </si>
  <si>
    <t>อุตสาหกรรมต่อเนื่องจากการพัฒนาระบบคมนาคม</t>
  </si>
  <si>
    <t>040401</t>
  </si>
  <si>
    <t>ประเทศไทยเป็นศูนย์กลางการซ่อมบำรุงอากาศยานในภูมิภาคโดยเฉพาะอากาศยานรุ่นใหม่</t>
  </si>
  <si>
    <t>040402</t>
  </si>
  <si>
    <t>ประเทศไทยมีศักยภาพในการผลิตชิ้นส่วนอากาศยานสูงขึ้น (Tier)</t>
  </si>
  <si>
    <t>0405</t>
  </si>
  <si>
    <t>อุตสาหกรรมความมั่นคงของประเทศ</t>
  </si>
  <si>
    <t>040501</t>
  </si>
  <si>
    <t>อุตสาหกรรมความมั่นคงของประเทศมีการขยายตัวเพิ่มขึ้น</t>
  </si>
  <si>
    <t>040502</t>
  </si>
  <si>
    <t>การส่งออกของอุตสาหกรรมความมั่นคงของประเทศเพิ่มขึ้น</t>
  </si>
  <si>
    <t>0406</t>
  </si>
  <si>
    <t>การพัฒนาระบบนิเวศอุตสาหกรรมและบริการแห่งอนาคต</t>
  </si>
  <si>
    <t>040601</t>
  </si>
  <si>
    <t>แรงงานไทยมีประสิทธิภาพเพิ่มขึ้น</t>
  </si>
  <si>
    <t>กระทรวงแรงงาน</t>
  </si>
  <si>
    <t>040602</t>
  </si>
  <si>
    <t>ประเทศไทยมีความสามารถในการแข่งขันด้านดิจิทัล ในด้านความพร้อมในอนาคตดีขึ้น</t>
  </si>
  <si>
    <t>05</t>
  </si>
  <si>
    <t>กระทรวงการท่องเที่ยวและกีฬา</t>
  </si>
  <si>
    <t>050001</t>
  </si>
  <si>
    <t>ผลิตภัณฑ์มวลรวมในประเทศด้านการท่องเที่ยวต่อผลิตภัณฑ์มวลรวมในประเทศเพิ่มขึ้น</t>
  </si>
  <si>
    <t>0501</t>
  </si>
  <si>
    <t>การท่องเที่ยวเชิงสร้างสรรค์และวัฒนธรรม</t>
  </si>
  <si>
    <t>050101</t>
  </si>
  <si>
    <t>รายได้จากการท่องเที่ยวเชิงสร้างสรรค์และวัฒนธรรมเพิ่มขึ้น</t>
  </si>
  <si>
    <t>050002</t>
  </si>
  <si>
    <t>รายได้จากการท่องเที่ยวของเมืองรองเพิ่มขึ้น</t>
  </si>
  <si>
    <t>050102</t>
  </si>
  <si>
    <t>เมืองและชุมชนที่มีศักยภาพด้านการท่องเที่ยวเชิงสร้างสรรค์และวัฒนธรรมเพิ่มขึ้น</t>
  </si>
  <si>
    <t>050003</t>
  </si>
  <si>
    <t>ความสามารถทางการแข่งขันด้านการท่องเที่ยวของประเทศไทยดีขึ้น</t>
  </si>
  <si>
    <t>050103</t>
  </si>
  <si>
    <t>สินค้าท่องเที่ยวเชิงสร้างสรรค์และวัฒนธรรมได้รับการขึ้นทะเบียนทรัพย์สินทางปัญญาเพิ่มขึ้น</t>
  </si>
  <si>
    <t>0502</t>
  </si>
  <si>
    <t>การท่องเที่ยวเชิงธุรกิจ</t>
  </si>
  <si>
    <t>050201</t>
  </si>
  <si>
    <t>รายได้จากการท่องเที่ยวเชิงธุรกิจ เพิ่มขึ้น</t>
  </si>
  <si>
    <t>050202</t>
  </si>
  <si>
    <t>การเป็นจุดหมายปลายทางในการจัดการประชุมนานาชาติของไทย</t>
  </si>
  <si>
    <t>สำนักนายกรัฐมนตรี 
(สำนักงานส่งเสริมการจัดประชุมและนิทรรศการ ( องค์การมหาชน ))</t>
  </si>
  <si>
    <t>0503</t>
  </si>
  <si>
    <t>การท่องเที่ยวเชิงสุขภาพ ความงาม และแพทย์แผนไทย</t>
  </si>
  <si>
    <t>050301</t>
  </si>
  <si>
    <t>รายได้จากการท่องเที่ยวเชิงสุขภาพ ความงาม และแพทย์แผนไทย เพิ่มขึ้น</t>
  </si>
  <si>
    <t>050302</t>
  </si>
  <si>
    <t>อันดับด้านรายได้การท่องเที่ยวเชิงสุขภาพของประเทศไทย</t>
  </si>
  <si>
    <t>050303</t>
  </si>
  <si>
    <t>สถานประกอบการด้านการท่องเที่ยวเชิงสุขภาพและบริการทางการแพทย์ได้รับมาตรฐานเพิ่มขึ้น</t>
  </si>
  <si>
    <t>กระทรวงสาธารณสุข</t>
  </si>
  <si>
    <t>0504</t>
  </si>
  <si>
    <t>การท่องเที่ยวสำราญทางน้ำ</t>
  </si>
  <si>
    <t>050401</t>
  </si>
  <si>
    <t>รายได้การท่องเที่ยวสำราญทางน้ำเพิ่มขึ้น</t>
  </si>
  <si>
    <t>050402</t>
  </si>
  <si>
    <t>การขยายตัวของท่าเรือท่องเที่ยวในประเทศไทยเพิ่มขึ้น</t>
  </si>
  <si>
    <t>กระทรวงคมนาคม</t>
  </si>
  <si>
    <t>0505</t>
  </si>
  <si>
    <t>การท่องเที่ยวเชื่อมโยงภูมิภาค</t>
  </si>
  <si>
    <t>050501</t>
  </si>
  <si>
    <t>ประเทศไทยเป็นจุดเชื่อมต่อการเดินทางของนักท่องเที่ยวในภูมิภาคอาเซียน</t>
  </si>
  <si>
    <t>0506</t>
  </si>
  <si>
    <t>การพัฒนาระบบนิเวศการท่องเที่ยว</t>
  </si>
  <si>
    <t>050601</t>
  </si>
  <si>
    <t>นักท่องเที่ยวมีความปลอดภัยในชีวิตและทรัพย์สินมากขึ้น</t>
  </si>
  <si>
    <t>050602</t>
  </si>
  <si>
    <t>โครงสร้างพื้นฐานเพื่อสนับสนุนการท่องเที่ยวมีคุณภาพและมาตรฐานดีขึ้น</t>
  </si>
  <si>
    <t>050603</t>
  </si>
  <si>
    <t>การท่องเที่ยวอย่างมีความรับผิดชอบต่อสังคมและสิ่งแวดล้อมดีขึ้น</t>
  </si>
  <si>
    <t>06</t>
  </si>
  <si>
    <t>กระทรวงมหาดไทย</t>
  </si>
  <si>
    <t>060001</t>
  </si>
  <si>
    <t>ประเทศไทยมีขีดความสามารถในการแข่งขันสูงขึ้น เกิดศูนย์กลางความเจริญทางเศรษฐกิจและสังคมในทุกภูมิภาคของประเทศ เพื่อกระจายความเจริญทางด้านเศรษฐกิจและสังคม</t>
  </si>
  <si>
    <t>0601</t>
  </si>
  <si>
    <t>การพัฒนาเมืองน่าอยู่อัจฉริยะ</t>
  </si>
  <si>
    <t>060101</t>
  </si>
  <si>
    <t>เมืองในพื้นที่เป้าหมายที่ได้รับการพัฒนา เพื่อกระจายความเจริญและลดความเหลื่อมล้ำในทุกมิติ</t>
  </si>
  <si>
    <t>กระทรวงดิจิทัล
เพื่อเศรษฐกิจ
และสังคม(สำนักงานส่งเสริมเศรษฐกิจดิจิทัล (องค์การมหาชน)</t>
  </si>
  <si>
    <t>060002</t>
  </si>
  <si>
    <t>ประเทศไทยมีพื้นที่มีแผนผังภูมินิเวศเพื่อเป็นกรอบในการพัฒนาเมืองน่าอยู่ ชนบทมั่นคง เกษตรยั่งยืน และอุตสาหกรรมเชิงนิเวศ รวมทั้งผังพื้นที่อนุรักษ์ทรัพยากรธรรมชาติ แหล่งโบราณคดี</t>
  </si>
  <si>
    <t>กระทรวงทรัพยากรธรรมชาติและสิ่งแวดล้อม</t>
  </si>
  <si>
    <t>0602</t>
  </si>
  <si>
    <t>การพัฒนาพื้นที่เมือง ชนบท เกษตรกรรมและอุตสาหกรรมเชิงนิเวศ ที่มีการบริหารจัดการตามแผนผังภูมินิเวศอย่างยั่งยืน</t>
  </si>
  <si>
    <t>060102</t>
  </si>
  <si>
    <t>เมืองมีระบบจัดการสิ่งแวดล้อมและมลพิษที่มีประสิทธิภาพ ครอบคลุมและได้มาตรฐาน</t>
  </si>
  <si>
    <t>060003</t>
  </si>
  <si>
    <t>ช่องว่างความเหลื่อมล้ำระหว่างพื้นที่ลดลง</t>
  </si>
  <si>
    <t>0603</t>
  </si>
  <si>
    <t>060103</t>
  </si>
  <si>
    <t>ความยั่งยืนทางภูมินิเวศ ภูมิสังคม และภูมิวัฒนธรรม</t>
  </si>
  <si>
    <t>07</t>
  </si>
  <si>
    <t>070001</t>
  </si>
  <si>
    <t>ความสามารถในการแข่งขันด้าน โครงสร้างพื้นฐานของประเทศดีขึ้น</t>
  </si>
  <si>
    <t>0701</t>
  </si>
  <si>
    <t>โครงสร้างพื้นฐานด้านคมนาคมและระบบโลจิสติกส์</t>
  </si>
  <si>
    <t>070101</t>
  </si>
  <si>
    <t>ต้นทุนโลจิสติกส์ของประเทศไทยต่อผลิตภัณฑ์มวลรวมในประเทศลดลง</t>
  </si>
  <si>
    <t>070102</t>
  </si>
  <si>
    <t>ประสิทธิภาพด้านโลจิสติกส์ระหว่างประเทศของประเทศไทยดีขึ้น</t>
  </si>
  <si>
    <t>070103</t>
  </si>
  <si>
    <t>การขนส่งสินค้าทางรางเพิ่มขึ้น</t>
  </si>
  <si>
    <t>070104</t>
  </si>
  <si>
    <t>การเดินทางด้วยระบบขนส่งสาธารณะในเขตเมืองเพิ่มขึ้น</t>
  </si>
  <si>
    <t>070105</t>
  </si>
  <si>
    <t>ผู้เสียชีวิตจากอุบัติเหตุทางถนนลดลง</t>
  </si>
  <si>
    <t>0702</t>
  </si>
  <si>
    <t>โครงสร้างพื้นฐานด้านพลังงาน</t>
  </si>
  <si>
    <t>070201</t>
  </si>
  <si>
    <t>การใช้ก๊าซธรรมชาติในการผลิตไฟฟ้าลดลง</t>
  </si>
  <si>
    <t>กระทรวงพลังงาน</t>
  </si>
  <si>
    <t>070202</t>
  </si>
  <si>
    <t>การใช้พลังงานทดแทนที่ผลิตภายในประเทศเพิ่มมากขึ้น</t>
  </si>
  <si>
    <t>070203</t>
  </si>
  <si>
    <t>ประสิทธิภาพการใช้พลังงานของประเทศเพิ่มขึ้น</t>
  </si>
  <si>
    <t>070204</t>
  </si>
  <si>
    <t>การปรับปรุงและพัฒนาระบบไฟฟ้าของประเทศให้มีประสิทธิภาพด้วยเทคโนโลยีระบบโครงข่ายสมาร์ทกริด</t>
  </si>
  <si>
    <t>0703</t>
  </si>
  <si>
    <t>โครงสร้างพื้นฐานด้านดิจิทัล</t>
  </si>
  <si>
    <t>070301</t>
  </si>
  <si>
    <t>ประชาชนมีความสามารถในการเข้าถึงอินเทอร์เน็ตมากขึ้น</t>
  </si>
  <si>
    <t>08</t>
  </si>
  <si>
    <t>สำนักงานส่งเสริมวิสาหกิจขนาดกลางและขนาดย่อม</t>
  </si>
  <si>
    <t>080001</t>
  </si>
  <si>
    <t>ผู้ประกอบการในทุกระดับเป็นผู้ประกอบการยุคใหม่ที่มีบทบาทต่อระบบเศรษฐกิจเพิ่มมากขึ้น</t>
  </si>
  <si>
    <t>0801</t>
  </si>
  <si>
    <t>การสร้างความเข้มแข็งผู้ประกอบการอัจฉริยะ</t>
  </si>
  <si>
    <t>080101</t>
  </si>
  <si>
    <t>การขยายตัวของวิสาหกิจเริ่มต้นในประเทศไทยเพิ่มขึ้น</t>
  </si>
  <si>
    <t>080102</t>
  </si>
  <si>
    <t>ความสามารถในการแข่งขันด้านการใช้เครื่องมือและเทคโนโลยีดิจิทัลดีขึ้น</t>
  </si>
  <si>
    <t>0802</t>
  </si>
  <si>
    <t>การสร้างโอกาสเข้าถึงบริการทางการเงิน</t>
  </si>
  <si>
    <t>080201</t>
  </si>
  <si>
    <t>สินเชื่อธุรกิจรายใหม่ที่ไม่ใช่รายใหญ่เฉลี่ยต่อปีเพิ่มขึ้น</t>
  </si>
  <si>
    <t>กระทรวงการคลัง</t>
  </si>
  <si>
    <t>080202</t>
  </si>
  <si>
    <t>มูลค่าการระดมทุนผ่านตลาดทุนของกิจการที่เริ่มตั้งต้นและวิสาหกิจขนาดกลางและขนาดย่อมเพิ่มขึ้น</t>
  </si>
  <si>
    <t>0803</t>
  </si>
  <si>
    <t>การสร้างโอกาสเข้าถึงตลาด</t>
  </si>
  <si>
    <t>080301</t>
  </si>
  <si>
    <t>มูลค่าพาณิชย์อิเล็กทรอนิกส์ของประเทศเพิ่มขึ้น</t>
  </si>
  <si>
    <t>080302</t>
  </si>
  <si>
    <t>ความสามารถในการแข่งขันด้านการค้าระหว่างประเทศของประเทศไทยดีขึ้น</t>
  </si>
  <si>
    <t>080303</t>
  </si>
  <si>
    <t>การขยายตัวการส่งออกของวิสาหกิจขนาดกลางและขนาดย่อมเพิ่มขึ้น</t>
  </si>
  <si>
    <t>0804</t>
  </si>
  <si>
    <t>การสร้างระบบนิเวศที่เอื้อต่อการดำเนินธุรกิจผู้ประกอบการและวิสาหกิจขนาดกลางและขนาดย่อมยุคใหม่</t>
  </si>
  <si>
    <t>080401</t>
  </si>
  <si>
    <t>อันดับนโยบายของภาครัฐที่มีต่อวิสาหกิจและผู้ประกอบการด้านการสนับสนุนและความสอดคล้องของนโยบายดีขึ้น</t>
  </si>
  <si>
    <t>09</t>
  </si>
  <si>
    <t>'090001</t>
  </si>
  <si>
    <t>การเจริญเติบโตของผลิตภัณฑ์มวลรวมของพื้นที่เขตเศรษฐกิจพิเศษทั้งหมดเพิ่มขึ้น</t>
  </si>
  <si>
    <t>สำนักงานสภาพัฒนาการเศรษฐกิจและสังคมแห่งชาติ(คณะกรรมการนโยบายเขตพัฒนาเศรษฐกิจพิเศษ)</t>
  </si>
  <si>
    <t>0901</t>
  </si>
  <si>
    <t>การพัฒนาเขตเศรษฐกิจพิเศษภาคตะวันออก</t>
  </si>
  <si>
    <t>090101</t>
  </si>
  <si>
    <t>การขยายตัวของผลิตภัณฑ์มวลรวมของพื้นที่เขตพัฒนาพิเศษภาคตะวันออกเพิ่มขึ้น</t>
  </si>
  <si>
    <t>สำนักงานคณะกรรมการนโยบายเขตพัฒนาพิเศษภาคตะวันออก</t>
  </si>
  <si>
    <t>090002</t>
  </si>
  <si>
    <t>การลงทุนในพื้นที่เขตเศรษฐกิจพิเศษทั้งหมดได้รับการยกระดับ</t>
  </si>
  <si>
    <t>090102</t>
  </si>
  <si>
    <t>การลงทุนในเขตพัฒนาพิเศษภาคตะวันออก</t>
  </si>
  <si>
    <t>0902</t>
  </si>
  <si>
    <t>การพัฒนาเขตพื้นที่ระเบียงเศรษฐกิจภาคใต้</t>
  </si>
  <si>
    <t>090201</t>
  </si>
  <si>
    <t>การขยายตัวของผลิตภัณฑ์มวลรวมของพื้นที่ระเบียงเศรษฐกิจภาคใต้เพิ่มขึ้น</t>
  </si>
  <si>
    <t>090202</t>
  </si>
  <si>
    <t>การลงทุนในพื้นที่ระเบียงเศรษฐกิจภาคใต้เพิ่มขึ้น</t>
  </si>
  <si>
    <t>090203</t>
  </si>
  <si>
    <t>เมืองในพื้นที่ระเบียงเศรษฐกิจภาคใต้ที่ได้รับการพัฒนาให้เป็นเมืองน่าอยู่มากขึ้น</t>
  </si>
  <si>
    <t>0903</t>
  </si>
  <si>
    <t>การพัฒนาเขตเศรษฐกิจพิเศษชายแดน</t>
  </si>
  <si>
    <t>090301</t>
  </si>
  <si>
    <t>การขยายตัวของผลิตภัณฑ์มวลรวมของพื้นที่เขตพัฒนาเศรษฐกิจพิเศษชายแดนเพิ่มขึ้น</t>
  </si>
  <si>
    <t>090302</t>
  </si>
  <si>
    <t>การลงทุนในเขตพัฒนาเศรษฐกิจพิเศษชายแดนเพิ่มขึ้น</t>
  </si>
  <si>
    <t xml:space="preserve">สำนักนายกรัฐมนตรี
(สำนักงานคณะกรรมการส่งเสริมการลงทุน)
</t>
  </si>
  <si>
    <t>090303</t>
  </si>
  <si>
    <t>เมืองในพื้นที่เขตพัฒนาเศรษฐกิจพิเศษชายแดนที่ได้รับการพัฒนาให้เป็นเมืองน่าอยู่มากขึ้น</t>
  </si>
  <si>
    <t>กระทรวงวัฒนธรรม</t>
  </si>
  <si>
    <t>คนไทยมีคุณธรรม จริยธรรม ค่านิยมที่ดีงาม และมีความรัก และภูมิใจในความเป็นไทยมากขึ้น นำหลักปรัชญาของเศรษฐกิจพอเพียงมาใช้ในการดำรงชีวิต สังคมไทยมีความสุขและเป็นที่ยอมรับของนานาประเทศมากขึ้น</t>
  </si>
  <si>
    <t>การปลูกฝังคุณธรรม จริยธรรม ค่านิยม และการเสริมสร้างจิตสาธารณะและการเป็นพลเมืองที่ดี</t>
  </si>
  <si>
    <t>คนไทยเป็นมนุษย์ที่สมบูรณ์ มีความพร้อมในทุกมิติตามมาตรฐานและสมดุลทั้งด้านสติปัญญาคุณธรรมจริยธรรม มีจิตวิญญาณที่ดี เข้าใจในการปฏิบัติตนปรับตัวเข้ากับสภาพแวดล้อมดีขึ้น</t>
  </si>
  <si>
    <t>การสร้างค่านิยมและวัฒนธรรมที่พึงประสงค์จากภาคธุรกิจ</t>
  </si>
  <si>
    <t>ภาคธุรกิจมีบทบาทสำคัญในการลงทุนเพื่อสังคมเพิ่มขึ้น</t>
  </si>
  <si>
    <t>กระทรวงการพัฒนาสังคมและความมั่นคงของมนุษย์</t>
  </si>
  <si>
    <t>การใช้สื่อและสื่อสารมวลชนในการปลูกฝังค่านิยมและวัฒนธรรมของคนในสังคม</t>
  </si>
  <si>
    <t>สื่อในสังคมไทยมีความเข้มแข็ง สามารถสร้างภูมิคุ้มกันให้แก่ประชาชนในสังคม ทำให้เกิดสังคมแห่งการเรียนรู้ปลอดภัย และสร้างสรรค์เพิ่มขึ้น</t>
  </si>
  <si>
    <t>สำนักนายกรัฐมนตรี
(กรมประชาสัมพันธ์)</t>
  </si>
  <si>
    <t>คนไทยทุกช่วงวัยมีคุณภาพเพิ่มขึ้นได้รับการพัฒนาอย่างสมดุล ทั้งด้านร่างกาย สติปัญญาและคุณธรรมจริยธรรม  เป็นผู้ที่มีความรู้และทักษะในศตวรรษที่ 21 รักการเรียนรู้อย่างต่อเนื่องตลอดชีวิต</t>
  </si>
  <si>
    <t>การสร้างสภาพแวดล้อมที่เอื้อต่อการพัฒนาและเสริมสร้างศักยภาพมนุษย์</t>
  </si>
  <si>
    <t>ครอบครัวไทยมีความเข้มแข็ง และมีจิตสำนึกความเป็นไทย ดำรงชีวิตแบบพอเพียงมากขึ้น</t>
  </si>
  <si>
    <t>การพัฒนาเด็กตั้งแต่ช่วงการตั้งครรภ์จนถึงปฐมวัย</t>
  </si>
  <si>
    <t>เด็กเกิดอย่างมีคุณภาพ มีพัฒนาการสมวัย สามารถเข้าถึงบริการที่มีคุณภาพมากขึ้น</t>
  </si>
  <si>
    <t>การพัฒนาช่วงวัยเรียนและวัยรุ่น</t>
  </si>
  <si>
    <t>วัยเรียน / วัยรุ่น มีความรู้และทักษะในศตวรรษที่ 21 ครบถ้วน รู้จักคิด วิเคราะห์ รักการเรียนรู้ มีสำนึกพลเมือง มีความกล้าหาญทางจริยธรรม มีความสามารถในการแก้ปัญหา ปรับตัว สื่อสาร และทำงานร่วมกับผู้อื่นได้อย่างมีประสิทธิผลตลอดชีวิตดีขึ้น</t>
  </si>
  <si>
    <t>กระทรวงศึกษาธิการ</t>
  </si>
  <si>
    <t>การพัฒนาและยกระดับศักยภาพวัยแรงงาน</t>
  </si>
  <si>
    <t>แรงงานมีศักยภาพในการเพิ่มผลผลิต มีทักษะอาชีพสูง ตระหนักในความสำคัญที่จะพัฒนาตนเองให้เต็มศักยภาพ สามารถปรับตัวและเรียนรู้สิ่งใหม่ตามพลวัตของโครงสร้างอาชีพและความต้องการของตลาดแรงงานเพิ่มขึ้น</t>
  </si>
  <si>
    <t>มีคนไทยที่มีความสามารถและผู้เชี่ยวชาญต่างประเทศ เข้ามาทำวิทยาศาสตร์ เทคโนโลยี และนวัตกรรม ในอุตสาหกรรมเป้าหมายเพิ่มขึ้น</t>
  </si>
  <si>
    <t>การส่งเสริมศักยภาพวัยผู้สูงอายุ</t>
  </si>
  <si>
    <t>ผู้สูงอายุมีคุณภาพชีวิตที่ดี มีความมั่นคงในชีวิต มีทักษะการดำรงชีวิต เรียนรู้พัฒนาตลอดชีวิต มีส่วนร่วมในกิจกรรมสังคม สร้างมูลค่าเพิ่มให้แก่สังคมเพิ่มขึ้น</t>
  </si>
  <si>
    <t>คนไทยมีการศึกษาที่มีคุณภาพตามมาตรฐานสากลเพิ่มขึ้น มีทักษะที่จำเป็นของโลกศตวรรษที่ 21 สามารถในการแก้ปัญหา ปรับตัว สื่อสาร และทำงานร่วมกับผู้อื่นได้อย่างมีประสิทธิผลเพิ่มขึ้น มีนิสัยใฝ่เรียนรู้อย่างต่อเนื่องตลอดชีวิต</t>
  </si>
  <si>
    <t>การปฏิรูปกระบวนการเรียนรู้ที่ตอบสนองต่อการเปลี่ยนแปลงในศตวรรษที่ 21</t>
  </si>
  <si>
    <t>คนไทยได้รับการศึกษาที่มีคุณภาพตามมาตรฐาน มีทักษะการเรียนรู้ และทักษะที่จำเป็นของโลกศตวรรษที่ 21 สามารถเข้าถึงการเรียนรู้อย่างต่อเนื่องตลอดชีวิตดีขึ้น</t>
  </si>
  <si>
    <t>คนไทยได้รับการพัฒนาเต็มตามศักยภาพตามความถนัดและความสามารถของพหุปัญญาดีขึ้น</t>
  </si>
  <si>
    <t>การตระหนักถึงพหุปัญญาของมนุษย์ที่หลากหลาย</t>
  </si>
  <si>
    <t>ประเทศไทยมีระบบข้อมูลเพื่อการส่งเสริมการพัฒนาศักยภาพตามพหุปัญญา เพื่อประโยชน์ในการพัฒนาและการส่งต่อการพัฒนาให้เต็มตามศักยภาพเพิ่มขึ้น</t>
  </si>
  <si>
    <t>คนไทยมีสุขภาวะ
ที่ดีขึ้นและมีความเป็นอยู่ดีเพิ่มขึ้น</t>
  </si>
  <si>
    <t>การสร้างความรอบรู้ด้านสุขภาวะและการป้องกันและควบคุมปัจจัยเสี่ยงที่คุกคามสุขภาวะ</t>
  </si>
  <si>
    <t>ประชาชนมีความรอบรู้ด้านสุขภาวะสามารถดูแลสุขภาพ มีพฤติกรรมสุขภาพที่พึงประสงค์ และสามารถป้องกันและลดโรคที่สามารถป้องกันได้ เกิดเป็นสังคมบ่มเพาะจิตสำนึกการมีสุขภาพดีสูงขึ้น</t>
  </si>
  <si>
    <t>การใช้ชุมชนเป็นฐานในการสร้างสภาพแวดล้อมที่เอื้อต่อการมีสุขภาวะที่ดี</t>
  </si>
  <si>
    <t>จำนวนชุมชนสุขภาพดีเพิ่มขึ้น</t>
  </si>
  <si>
    <t>การพัฒนาระบบบริการสุขภาพที่ทันสมัยสนับสนุนการสร้างสุขภาวะที่ดี</t>
  </si>
  <si>
    <t>มีระบบสาธารณสุขที่ได้มาตรฐานที่ประชากรทุกระดับเข้าถึงได้ดีขึ้น</t>
  </si>
  <si>
    <t>การกระจายบริการสาธารณสุขอย่างทั่วถึงและมีคุณภาพ</t>
  </si>
  <si>
    <t>การเข้าถึงบริการสาธารณสุขมีความเหลื่อมล้ำลดลง</t>
  </si>
  <si>
    <t>การพัฒนาและสร้างระบบรับมือและปรับตัวต่อโรคอุบัติใหม่และโรคอุบัติซ้ำที่เกิดจากการเปลี่ยนแปลงสภาพภูมิอากาศ</t>
  </si>
  <si>
    <t>ประชาชนมีความรู้สุขภาพ เรื่องโรคอุบัติใหม่และโรคอุบัติซ้ำที่เกิดจากการเปลี่ยนแปลงภูมิอากาศมากขึ้น</t>
  </si>
  <si>
    <t>คนไทยมีสุขภาพดีขึ้น มีน้ำใจนักกีฬา 
และมีวินัย เคารพกฎกติกามากขึ้น ด้วยกีฬา</t>
  </si>
  <si>
    <t>การส่งเสริมการออกกำลังกาย และกีฬาขั้นพื้นฐานให้กลายเป็นวิถีชีวิต และการส่งเสริมให้ประชาชนมีส่วนร่วมในกิจกรรมออกกำลังกาย กีฬาและนันทนาการ</t>
  </si>
  <si>
    <t>คนไทยออกกำลังกาย เล่นกีฬา และนันทนาการอย่างสม่ำเสมอเพิ่มขึ้น</t>
  </si>
  <si>
    <t>การส่งเสริมการกีฬาเพื่อพัฒนาสู่ระดับอาชีพ</t>
  </si>
  <si>
    <t>นักกีฬาไทยประสบความสำเร็จในการแข่งขันระดับนานาชาติ</t>
  </si>
  <si>
    <t>การพัฒนาบุคลากรด้านการกีฬาและนันทนาการ</t>
  </si>
  <si>
    <t>บุคลากรด้านการกีฬาและนันทนาการมีคุณภาพและมาตรฐานเพิ่มขึ้น</t>
  </si>
  <si>
    <t>ทุกภาคส่วนมีส่วนร่วมในการพัฒนาสังคมเพิ่มขึ้น</t>
  </si>
  <si>
    <t>การเสริมสร้างทุนทางสังคม</t>
  </si>
  <si>
    <t xml:space="preserve">ภาคีการพัฒนามีบทบาทในการพัฒนาสังคมมากขึ้นอย่างต่อเนื่อง </t>
  </si>
  <si>
    <t>การรองรับสังคมสูงวัยเชิงรุก</t>
  </si>
  <si>
    <t>ประชากรไทยมีการเตรียมการก่อนยามสูงอายุเพื่อให้สูงวัยอย่างมีคุณภาพเพิ่มขึ้น</t>
  </si>
  <si>
    <t>ผู้สูงอายุมีความเป็นอยู่ที่ดีขึ้นอย่างต่อเนื่อง</t>
  </si>
  <si>
    <t>รายได้ของประชากรกลุ่มรายได้น้อยเพิ่มขึ้นอย่างกระจายและอย่างต่อเนื่อง</t>
  </si>
  <si>
    <t>การยกระดับศักยภาพการเป็นผู้ประกอบการธุรกิจ</t>
  </si>
  <si>
    <t>ศักยภาพและขีดความสามารถของเศรษฐกิจฐานรากเพิ่มขึ้น</t>
  </si>
  <si>
    <t>การสร้างสภาพแวดล้อมและกลไกที่ส่งเสริมการพัฒนาเศรษฐกิจฐานราก</t>
  </si>
  <si>
    <t>ผู้ประกอบการเศรษฐกิจฐานรากมีรายได้เพิ่มขึ้นอย่างต่อเนื่อง</t>
  </si>
  <si>
    <t>กลุ่มประชากรรายได้ต่ำสุดร้อยละ 40 มีความสามารถในการบริหารจัดการหนี้สินได้มีประสิทธิภาพเพิ่มขึ้นอย่างต่อเนื่อง</t>
  </si>
  <si>
    <t>คนไทยทุกคนได้รับการคุ้มครองและมีหลักประกันทางสังคมเพิ่มขึ้น</t>
  </si>
  <si>
    <t>การคุ้มครองทางสังคมขั้นพื้นฐานและหลักประกันทางเศรษฐกิจ สังคม และสุขภาพ</t>
  </si>
  <si>
    <t>คนไทยทุกคน โดยเฉพาะกลุ่มด้อยโอกาสและกลุ่มเปราะบางได้รับการคุ้มครองและมีหลักประกันทางสังคมเพิ่มขึ้น</t>
  </si>
  <si>
    <t>มาตรการแบบเจาะจงกลุ่มเป้าหมายเพื่อแก้ปัญหาเฉพาะกลุ่ม</t>
  </si>
  <si>
    <t>มีระบบและกลไกในการให้ความช่วยเหลือกลุ่มเป้าหมายที่ต้องการความช่วยเหลือเป็นพิเศษได้ครอบคลุมมากยิ่งขึ้น</t>
  </si>
  <si>
    <t>สภาพแวดล้อมของประเทศไทยมีคุณภาพดีขึ้นอย่างยั่งยืน</t>
  </si>
  <si>
    <t>การสร้างการเติบโตอย่างยั่งยืนบนสังคมเศรษฐกิจสีเขียว</t>
  </si>
  <si>
    <t>การบริโภคและการผลิตของประเทศมีความยั่งยืนสูงขึ้น</t>
  </si>
  <si>
    <t>พื้นที่สีเขียวทุกประเภทเพิ่มขึ้น</t>
  </si>
  <si>
    <t>การสร้างการเติบโตอย่างยั่งยืนบนสังคมเศรษฐกิจภาคทะเล</t>
  </si>
  <si>
    <t>ความสมบูรณ์ของระบบนิเวศทางทะเลเพิ่มขึ้น</t>
  </si>
  <si>
    <t>การสร้างการเติบโตอย่างยั่งยืนบนสังคมที่เป็นมิตรต่อสภาพภูมิอากาศ</t>
  </si>
  <si>
    <t>การปล่อยก๊าซเรือนกระจกของประเทศไทยลดลง</t>
  </si>
  <si>
    <t>การจัดการมลพิษที่มีผลกระทบต่อสิ่งแวดล้อม และสารเคมีในภาคเกษตรทั้งระบบให้เป็นไปตามมาตรฐานสากล</t>
  </si>
  <si>
    <t>คุณภาพน้ำในแหล่งน้ำผิวดิน แหล่งน้ำใต้ดินและแหล่งน้ำทะเลมีคุณภาพเหมาะสมกับประเภทการใช้ประโยชน์</t>
  </si>
  <si>
    <t>คุณภาพอากาศ เสียง และความสั่นสะเทือนอยู่ระดับมาตรฐานของประเทศไทย</t>
  </si>
  <si>
    <t>การจัดการขยะมูลฝอย มูลฝอยติดเชื้อ ของเสียอันตราย สารเคมีในภาคการเกษตรและการอุตสาหกรรมมีประสิทธิภาพมากขึ้น</t>
  </si>
  <si>
    <t>การยกระดับกระบวนทัศน์เพื่อกำหนดอนาคตประเทศ</t>
  </si>
  <si>
    <t>คนไทยมีคุณลักษณะและพฤติกรรมที่พึงประสงค์ด้านสิ่งแวดล้อมและคุณภาพชีวิตที่ดี</t>
  </si>
  <si>
    <t>สำนักงานทรัพยากรน้ำแห่งชาติ</t>
  </si>
  <si>
    <t>ความมั่นคงด้านน้ำของประเทศเพิ่มขึ้น</t>
  </si>
  <si>
    <t>การพัฒนาการจัดการน้ำเชิงลุ่มน้ำทั้งระบบเพื่อเพิ่มความมั่นคงด้านน้ำของประเทศ</t>
  </si>
  <si>
    <t>ระดับความมั่นคงด้านน้ำอุปโภคบริโภคเพิ่มขึ้น จากระดับ 3 ให้เป็นระดับ 4 (สูงสุดที่ระดับ5)</t>
  </si>
  <si>
    <t>ระดับการรับมือกับพิบัติภัยด้านน้ำเพิ่มขึ้น</t>
  </si>
  <si>
    <t>ยกระดับธรรมาภิบาลในการบริหารจัดการน้ำเพิ่มขึ้นจากปัจจุบัน 64 คะแนน ให้เป็น 80 คะแนน</t>
  </si>
  <si>
    <t>ผลิตภาพของน้ำทั้งระบบเพิ่มขึ้น ในการใช้น้ำอย่างประหยัดและสร้างมูลค่าเพิ่มจากการใช้น้ำ</t>
  </si>
  <si>
    <t>การเพิ่มผลิตภาพของน้ำทั้งระบบ ในการใช้น้ำอย่างประหยัด รู้คุณค่า และสร้างมูลค่าเพิ่มจากการใช้น้ำให้ทัดเทียมกับระดับสากล</t>
  </si>
  <si>
    <t>ระดับความมั่นคงด้านน้ำในเขตเมืองเพิ่มขึ้น</t>
  </si>
  <si>
    <t>ระดับความมั่นคงด้านน้ำเพื่อการพัฒนาเศรษฐกิจเพิ่มขึ้น</t>
  </si>
  <si>
    <t>ผลิตภาพจากการใช้น้ำเพิ่มขึ้น</t>
  </si>
  <si>
    <t>แม่น้ำลำคลองและแหล่งน้ำธรรมชาติได้รับการอนุรักษ์และฟื้นฟูสภาพให้มีระบบนิเวศที่ดี</t>
  </si>
  <si>
    <t>การอนุรักษ์และฟื้นฟูแม่น้ำลำคลองและแหล่งน้ำธรรมชาติทั่วประเทศ</t>
  </si>
  <si>
    <t>แม่น้ำลำคลองและแหล่งน้ำธรรมชาติทั่วประเทศมีระบบนิเวศและทัศนียภาพที่ดี มีคุณภาพได้มาตรฐานเพิ่มขึ้น</t>
  </si>
  <si>
    <t>สำนักงานคณะกรรมการพัฒนาระบบราชการ</t>
  </si>
  <si>
    <t>บริการของรัฐมีประสิทธิภาพและมีคุณภาพเป็นที่ยอมรับของผู้ใช้บริการ</t>
  </si>
  <si>
    <t>การพัฒนาบริการประชาชน</t>
  </si>
  <si>
    <t>งานบริการภาครัฐที่ปรับเปลี่ยนเป็นดิจิทัลเพิ่มขึ้น</t>
  </si>
  <si>
    <t>ภาครัฐมีการดำเนินการที่มีประสิทธิภาพ ด้วยการนำนวัตกรรม เทคโนโลยีมาประยุกต์ใช้</t>
  </si>
  <si>
    <t>การบริหารจัดการการเงินการคลัง</t>
  </si>
  <si>
    <t>หน่วยงานภาครัฐบรรลุผลสัมฤทธิ์ตามเป้าหมายยุทธศาสตร์ชาติ</t>
  </si>
  <si>
    <t>การปรับสมดุลภาครัฐ</t>
  </si>
  <si>
    <t>เปิดโอกาสให้ภาคส่วนต่าง ๆ มีส่วนร่วมในการจัดบริการสาธารณะและกิจกรรมสาธารณะอย่างเหมาะสม</t>
  </si>
  <si>
    <t>สำนักนายกรัฐมนตรี
(สำนักงานปลัด)</t>
  </si>
  <si>
    <t>องค์กรปกครองส่วนท้องถิ่นต้องมีสมรรถนะและสร้างความทันสมัยในการจัดบริการสาธารณะและกิจกรรมสาธารณะให้กับประชาชน</t>
  </si>
  <si>
    <t>การพัฒนาระบบบริหารงานภาครัฐ</t>
  </si>
  <si>
    <t>ภาครัฐมีขีดสมรรถนะสูงเทียบเท่ามาตรฐานสากลและมีความคล่องตัว</t>
  </si>
  <si>
    <t>การสร้างและพัฒนาบุคลากรภาครัฐ</t>
  </si>
  <si>
    <t>บุคลากรภาครัฐยึดค่านิยมในการทำงานเพื่อประชาชน ยึดหลักคุณธรรม จริยธรรม
มีจิตสำนึก มีความสามารถสูง มุ่งมั่น และเป็นมืออาชีพ</t>
  </si>
  <si>
    <t>สำนักงานคณะกรรมการข้าราชการพลเรือน</t>
  </si>
  <si>
    <t>สำนักงานคณะกรรมการป้องกันและปราบปรามการทุจริตแห่งชาติ</t>
  </si>
  <si>
    <t>ประเทศไทยปลอดการทุจริตและประพฤติมิชอบ</t>
  </si>
  <si>
    <t>การป้องกันการทุจริตและประพฤติมิชอบ</t>
  </si>
  <si>
    <t>ประชาชนมีวัฒนธรรมและพฤติกรรม
ซื่อสัตย์สุจริต</t>
  </si>
  <si>
    <t>คดีทุจริตและประพฤติมิชอบลดลง</t>
  </si>
  <si>
    <t>การปราบปรามการทุจริต</t>
  </si>
  <si>
    <t>การดำเนินคดีทุจริตมีความรวดเร็ว เป็นธรรม โปร่งใส ไม่เลือกปฏิบัติ</t>
  </si>
  <si>
    <t>กระทรวงยุติธรรม</t>
  </si>
  <si>
    <t xml:space="preserve">กฎหมายเป็นเครื่องมือให้ทุกภาคส่วนได้ประโยชน์จากการพัฒนาประเทศอย่างเท่าเทียมและเป็นธรรม
</t>
  </si>
  <si>
    <t>การพัฒนากฎหมาย</t>
  </si>
  <si>
    <t>กฎหมายไม่เป็นอุปสรรคต่อการพัฒนาภาครัฐและภาคเอกชนอยู่ภายใต้กรอบกฎหมายที่มุ่งให้ประชาชนในวงกว้างได้รับประโยชน์จากการพัฒนาประเทศโดยทั่วถึง</t>
  </si>
  <si>
    <t>สำนักงานคณะกรรมการกฤษฎีกา</t>
  </si>
  <si>
    <t>การปฏิบัติตามและการบังคับใช้กฎหมายมีความคุ้มค่าทางเศรษฐกิจ ทั่วถึง ไม่เลือกปฏิบัติและเป็นธรรม</t>
  </si>
  <si>
    <t>ประชาชนมีส่วนร่วมในการพัฒนากฎหมาย</t>
  </si>
  <si>
    <t>การอำนวยความยุติธรรมเป็นไปโดยความเสมอภาค โปร่งใส เป็นธรรม ทั่วถึง และปราศจากการเลือกปฏิบัติ</t>
  </si>
  <si>
    <t>การพัฒนากระบวนการยุติธรรม</t>
  </si>
  <si>
    <t>กระทรวงการอุดมศึกษา วิจัยและนวัตกรรม</t>
  </si>
  <si>
    <t>ความสามารถในการแข่งขันด้านโครงสร้างฐานทางเทคโนโลยี และด้านโครงสร้างพื้นฐานทางวิทยาศาสตร์ของประเทศเพิ่มสูงขึ้น</t>
  </si>
  <si>
    <t>การวิจัยและพัฒนานวัตกรรม ด้านเศรษฐกิจ</t>
  </si>
  <si>
    <t>ภาคอุตสาหกรรมการผลิตและบริการ สร้างมูลค่าเพิ่มสูงขึ้นจากการวิจัยและนวัตกรรมส่งผลให้เกิดการขยายตัวเพิ่มขึ้นจากปัจจุบัน</t>
  </si>
  <si>
    <t>กระทรวงการอุดมศึกษา วิทยาศาสตร์ วิจัยและนวัตกรรม</t>
  </si>
  <si>
    <t>มูลค่าการลงทุนวิจัยและพัฒนา นวัตกรรมต่อผลิตภัณฑ์มวลรวมในประเทศเพิ่มขึ้น</t>
  </si>
  <si>
    <t>วิสาหกิจในกลุ่มเป้าหมายด้านเศรษฐกิจที่มีนวัตกรรมเพิ่มขึ้น</t>
  </si>
  <si>
    <t>การวิจัยและพัฒนานวัตกรรม ด้านสังคม</t>
  </si>
  <si>
    <t>คุณภาพชีวิต ศักยภาพทรัพยากรมนุษย์ และความเสมอภาคทางสังคมได้รับการยกระดับเพิ่มขึ้น จากผลการวิจัยและพัฒนานวัตกรรมเชิงสังคม</t>
  </si>
  <si>
    <t>การวิจัยและพัฒนานวัตกรรม ด้านสิ่งแวดล้อม</t>
  </si>
  <si>
    <t>การประยุกต์ใช้ความรู้ เทคโนโลยีและนวัตกรรมในการเพิ่มมูลค่าของเศรษฐกิจสีเขียวอย่างยั่งยืนเพิ่มขึ้น</t>
  </si>
  <si>
    <t>การวิจัยและพัฒนานวัตกรรม ด้านองค์ความรู้พื้นฐาน</t>
  </si>
  <si>
    <t>ประเทศไทยมีขีดความสามารถของเทคโนโลยีฐานทั้ง 4 ด้านทัดเทียมประเทศที่ก้าวหน้าในเอเชีย</t>
  </si>
  <si>
    <t>ปัจจัยสนับสนุนในการวิจัยและพัฒนานวัตกรรม</t>
  </si>
  <si>
    <t>จำนวนโครงสร้างพื้นฐานวิทยาศาสตร์และเทคโนโลยีสมัยใหม่ที่จำเป็นต่อการพัฒนาประเทศเพิ่มขึ้น</t>
  </si>
  <si>
    <t>สัดส่วนการลงทุนวิจัยและพัฒนาของภาคเอกชนต่อภาครัฐเพิ่มขึ้น</t>
  </si>
  <si>
    <t>การอำนวยความยุติธรรมมีความโปร่งใสสะดวก รวดเร็ว เสมอภาค ทั่วถึง เป็นธรรม และปราศจากการเลือกปฏิบัติ</t>
  </si>
  <si>
    <t>ความมั่นคง</t>
  </si>
  <si>
    <t>การต่างประเทศ</t>
  </si>
  <si>
    <t>การเกษตร</t>
  </si>
  <si>
    <t>อุตสาหกรรมและบริการแห่งอนาคต</t>
  </si>
  <si>
    <t>ท่องเที่ยว</t>
  </si>
  <si>
    <t>พื้นที่และเมืองน่าอยู่อัจฉริยะ</t>
  </si>
  <si>
    <t>โครงสร้างพื้นฐาน ระบบโลจิสติกส์ และดิจิทัล</t>
  </si>
  <si>
    <t>ผู้ประกอบการและวิสาหกิจขนาดกลางและขนาดย่อมยุคใหม่</t>
  </si>
  <si>
    <t>เขตเศรษฐกิจพิเศษ</t>
  </si>
  <si>
    <t>การปรับเปลี่ยนค่านิยมและวัฒนธรรม</t>
  </si>
  <si>
    <t>ศักยภาพคนตลอดช่วงชีวิต</t>
  </si>
  <si>
    <t>การพัฒนาการเรียนรู้</t>
  </si>
  <si>
    <t>การเสริมสร้างให้คนไทยมีสุขภาวะที่ดี</t>
  </si>
  <si>
    <t>ศักยภาพการกีฬา</t>
  </si>
  <si>
    <t>พลังทางสังคม</t>
  </si>
  <si>
    <t>เศรษฐกิจฐานราก</t>
  </si>
  <si>
    <t xml:space="preserve">ความเสมอภาคและหลักประกันทางสังคม </t>
  </si>
  <si>
    <t>การเติบโตอย่างยั่งยืน</t>
  </si>
  <si>
    <t>การบริหารจัดการน้ำทั้งระบบ</t>
  </si>
  <si>
    <t>การบริการประชาชน และประสิทธิภาพภาครัฐ</t>
  </si>
  <si>
    <t xml:space="preserve">การต่อต้านการทุจริตและประพฤติมิชอบ </t>
  </si>
  <si>
    <t>กฎหมายและกระบวนการยุติธรรม</t>
  </si>
  <si>
    <t>การวิจัยและพัฒนานวัตกรรม</t>
  </si>
  <si>
    <t>รหัส
แผน</t>
  </si>
  <si>
    <t>รหัส
เป้าย่อย</t>
  </si>
  <si>
    <t>ระดับความเกี่ยวข้อง</t>
  </si>
  <si>
    <t>ความเกี่ยวข้องของหน่วยงานในการขับเคลื่อนเป้าหมายแผนแม่บทย่อย</t>
  </si>
  <si>
    <t>คำอธิบายระดับความเกี่ยวข้อง</t>
  </si>
  <si>
    <t>คำอธิบายความเกี่ยวข้อง</t>
  </si>
  <si>
    <t>23 แผนแม่บท /140 เป้าหมายแผนแม่บทย่อย</t>
  </si>
  <si>
    <t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t>
  </si>
  <si>
    <t>Worksheet 1 : ความเกี่ยวข้องของหน่วยงานที่มีต่อการบรรลุเป้าหมายแผนแม่บทย่อย</t>
  </si>
  <si>
    <t>ส่วนที่ 1 : ข้อมูลหน่วยงาน</t>
  </si>
  <si>
    <t>ส่วนที่ 2 : ระดับความเกี่ยวข้องในการขับเคลื่อนเป้าหมายแผนแม่บทย่อย</t>
  </si>
  <si>
    <t>หลัก</t>
  </si>
  <si>
    <t>สนับสนุน</t>
  </si>
  <si>
    <t xml:space="preserve">ไม่มีหน้าที่ความรับผิดชอบหลักโดยตรง อาทิ เป็นหน่วยงานนโยบาย </t>
  </si>
  <si>
    <t>&lt;คลิกเพื่อกลับไปหน้าหลัก&gt;</t>
  </si>
  <si>
    <t>แผนแม่บท /เป้าหมายแผนแม่บทย่อย</t>
  </si>
  <si>
    <t>กรุณากรอกข้อมูลรายละเอียดของหน่วยงานข้างต้นให้ครบถ้วนในหน้านี้เพียงหน้าเดียว
 ข้อมูลจะปรากฎขึ้นอัตโนมัติในทุกหน้าถัดไป</t>
  </si>
  <si>
    <r>
      <t>ให้เลือกเป้าหมายแผนแม่บทย่อย</t>
    </r>
    <r>
      <rPr>
        <b/>
        <u/>
        <sz val="14"/>
        <color rgb="FFFF0000"/>
        <rFont val="TH Sarabun New"/>
        <family val="2"/>
      </rPr>
      <t>เฉพาะ</t>
    </r>
    <r>
      <rPr>
        <b/>
        <sz val="14"/>
        <color theme="1"/>
        <rFont val="TH Sarabun New"/>
        <family val="2"/>
      </rPr>
      <t>ที่หน่วยงานของท่านมีส่วนเกี่ยวข้องในการขับเคลื่อนการดำเนินงานเพื่อบรรลุเป้าหมายตามที่กำหนด (เลือกได้มากกว่า 1 เป้าหมาย)</t>
    </r>
  </si>
  <si>
    <t>โดยทำเครื่องหมาย  √ ตามระดับความเกี่ยวข้องของหน่วยงาน พร้อมอธิบายที่มาของระดับความเกี่ยวข้องนั้น</t>
  </si>
  <si>
    <t>ชื่อหน่วยงาน  กรมพัฒนาฝีมือแรงงาน</t>
  </si>
  <si>
    <t>ชื่อกระทรวง  แรงงาน</t>
  </si>
  <si>
    <t>โดยทำเครื่องหมาย √ ตามระดับความเกี่ยวข้องของหน่วยงาน พร้อมอธิบายที่มาของระดับความเกี่ยวข้องนั้น</t>
  </si>
  <si>
    <t>√</t>
  </si>
  <si>
    <t>ผู้ประสานงาน  นายณัฐพงศ์  ทิพย์สกุลปัญญา  เบอร์ติดต่อ : 0 2245 4042  email : strategy.dsd@gmail.com</t>
  </si>
  <si>
    <t>กฎกระทรวงแบ่งส่วนราชการกรมพัฒนาฝีมือ
แรงงาน กระทรวงแรงงาน พ.ศ. 2559 กำหนด
ให้กรมมีอำนาจหน้าที่เกี่ยวกับการจัดทำ
และพัฒนามาตรฐานฝีมือแรงงานให้สอดคล้อง
กับมาตรฐานสากล</t>
  </si>
  <si>
    <r>
      <t>&lt;เลือกคลิกจากประเด็นแผนแม่บทที่เป็น</t>
    </r>
    <r>
      <rPr>
        <b/>
        <u/>
        <sz val="14"/>
        <color theme="0"/>
        <rFont val="TH Sarabun New"/>
        <family val="2"/>
      </rPr>
      <t>ตัวอักษรสีฟ้าพร้อมขีดเส้นใต้กำกับ</t>
    </r>
    <r>
      <rPr>
        <b/>
        <sz val="14"/>
        <color theme="0"/>
        <rFont val="TH Sarabun New"/>
        <family val="2"/>
      </rPr>
      <t xml:space="preserve"> เพื่อไปหน้าย่อย&gt;</t>
    </r>
  </si>
  <si>
    <t>คนไทยมีความจงรักภักดี ซื่อสัตย์ พร้อมธำรงรักษาไว้
ซึ่งสถาบันหลักของชาติ สถาบันศาสนาเป็นที่เคารพ ยึดเหนี่ยว
จิตใจของคนไทยสูงขึ้น</t>
  </si>
  <si>
    <t>ปัญหาความมั่นคงที่มีอยู่ในปัจจุบัน (เช่น ปัญหายาเสพติด 
ความมั่นคงทางไซเบอร์ การค้ามนุษย์ ฯลฯ) ได้รับการแก้ไข
ดีขึ้นจนไม่ส่งผลกระทบต่อการบริหารและพัฒนาประเทศ</t>
  </si>
  <si>
    <t>หน่วยงานด้านการข่าวและประชาคมข่าวกรองทำงาน
อย่างมีประสิทธิภาพเพิ่มขึ้นและแผนเตรียมพร้อมแห่งชาติ
มีความทันสมัยและปฏิบัติได้จริง</t>
  </si>
  <si>
    <t>กองทัพและหน่วยงานด้านความมั่นคงมีความพร้อมสูงขึ้น
ที่จะเผชิญภัยคุกคามทุกรูปแบบทุกมิติและทุกระดับ
ความรุนแรง</t>
  </si>
  <si>
    <t>ประเทศไทยเป็นหุ้นส่วนการพัฒนาที่ยั่งยืนกับต่างประเทศ 
เพื่อร่วมกันบรรลุเป้าหมายการพัฒนาที่ยั่งยืนของโลก</t>
  </si>
  <si>
    <t>ประเทศไทยมีเกียรติภูมิ อำนาจต่อรอง และได้รับการยอมรับ
ในสากลมากขึ้น</t>
  </si>
  <si>
    <t>อุตสาหกรรมและบริการเทคโนโลยีดิจิทัล ข้อมูล 
และปัญญาประดิษฐ์มีการขยายตัวเพิ่มขึ้น</t>
  </si>
  <si>
    <t>ประเทศไทยมีความสามารถในการแข่งขันด้านดิจิทัล 
ในด้านความพร้อมในอนาคตดีขึ้น</t>
  </si>
  <si>
    <t>เมืองและชุมชนที่มีศักยภาพด้านการท่องเที่ยวเชิงสร้างสรรค์
และวัฒนธรรมเพิ่มขึ้น</t>
  </si>
  <si>
    <t>สินค้าท่องเที่ยวเชิงสร้างสรรค์และวัฒนธรรมได้รับ
การขึ้นทะเบียนทรัพย์สินทางปัญญาเพิ่มขึ้น</t>
  </si>
  <si>
    <t>รายได้จากการท่องเที่ยวเชิงสุขภาพ ความงาม 
และแพทย์แผนไทย เพิ่มขึ้น</t>
  </si>
  <si>
    <t>สถานประกอบการด้านการท่องเที่ยวเชิงสุขภาพและบริการ
ทางการแพทย์ได้รับมาตรฐานเพิ่มขึ้น</t>
  </si>
  <si>
    <t>ประเทศไทยเป็นจุดเชื่อมต่อการเดินทางของนักท่องเที่ยว
ในภูมิภาคอาเซียน</t>
  </si>
  <si>
    <t>โครงสร้างพื้นฐานเพื่อสนับสนุนการท่องเที่ยวมีคุณภาพ
และมาตรฐานดีขึ้น</t>
  </si>
  <si>
    <t>การท่องเที่ยวอย่างมีความรับผิดชอบต่อสังคมและสิ่งแวดล้อม
ดีขึ้น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</si>
  <si>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
และพัฒนาฝีมือแรงงานให้กำลังแรงงานมีฝีมือ
ได้มาตรฐานในระดับสากล มีความรู้
ความสามารถในการประกอบอาชีพ
สอดคล้องกับความต้องการของตลาดแรงงาน
ทั้งในเชิงปริมาณและคุณภาพ รวมถึงกำหนด
นโยบาย ยุทธศาสตร์ แผนงาน และแนวทาง
ในการพัฒนากำลังแรงงานของประเทศ
ตลอดจนประสานแผนการฝึกอาชีพ
ของทุกหน่วยงานทั้งภาครัฐและภาคเอกชน</t>
  </si>
  <si>
    <t>ต้นทุนโลจิสติกส์ของประเทศไทยต่อผลิตภัณฑ์มวลรวม
ในประเทศลดลง</t>
  </si>
  <si>
    <t>กฎกระทรวงแบ่งส่วนราชการกรมพัฒนาฝีมือ
แรงงาน กระทรวงแรงงาน พ.ศ. 2559 กำหนด
ให้กรมมีอำนาจหน้าที่เกี่ยวกับการจัดทำ
และพัฒนามาตรฐานฝีมือแรงงาน การฝึก
อบรมฝีมือแรงงาน และการทดสอบมาตรฐาน
ฝีมือแรงงาน ซึ่งการท่องเที่ยวเชิงสุขภาพ
เป็นสาขาหนึ่งที่กรมดำเนินการ อีกทั้ง 
มีหน่วยงานภายในที่รับผิดชอบโดยเฉพาะ</t>
  </si>
  <si>
    <t>กฎกระทรวงแบ่งส่วนราชการกรมพัฒนาฝีมือ
แรงงาน กระทรวงแรงงาน พ.ศ. 2559 กำหนด
ให้กรมมีอำนาจหน้าที่เกี่ยวกับการจัดทำ
และพัฒนามาตรฐานฝีมือแรงงาน การฝึก
อบรมฝีมือแรงงาน และการทดสอบมาตรฐาน
ฝีมือแรงงาน ซึ่งการจัดการประชุมนานาชาติ
เป็นสาขาหนึ่งที่ได้กำหนดมาตรฐานฝีมือ
แรงงานแห่งชาติไว้แล้ว</t>
  </si>
  <si>
    <t>กฎกระทรวงแบ่งส่วนราชการกรมพัฒนาฝีมือ
แรงงาน กระทรวงแรงงาน พ.ศ. 2559 กำหนด
ให้กรมมีอำนาจหน้าที่เกี่ยวกับการจัดทำ
และพัฒนามาตรฐานฝีมือแรงงาน การฝึก
อบรมฝีมือแรงงาน และการทดสอบมาตรฐาน
ฝีมือแรงงาน โลจิสติกส์เป็นสาขาหนึ่งที่กรม
ดำเนินการ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</si>
  <si>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
และพัฒนาศักยภาพผู้ประกอบกิจการ
ให้สามารถแข่งขันได้ในตลาดโลก 
ด้วยการพัฒนาประสิทธิภาพการผลิต
ของผู้ประกอบกิจการ</t>
  </si>
  <si>
    <t>เมืองในพื้นที่ระเบียงเศรษฐกิจภาคใต้ที่ได้รับการพัฒนา
ให้เป็นเมืองน่าอยู่มากขึ้น</t>
  </si>
  <si>
    <t>เมืองในพื้นที่เขตพัฒนาเศรษฐกิจพิเศษชายแดนที่ได้รับ
การพัฒนาให้เป็นเมืองน่าอยู่มากขึ้น</t>
  </si>
  <si>
    <t>มีคนไทยที่มีความสามารถและผู้เชี่ยวชาญต่างประเทศ 
เข้ามาทำวิทยาศาสตร์ เทคโนโลยี และนวัตกรรม 
ในอุตสาหกรรมเป้าหมายเพิ่มขึ้น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</si>
  <si>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
และพัฒนากำลังแรงงานให้มีฝีมือได้มาตรฐาน 
มีความรู้ความสามารถในการประกอบอาชีพ
สอดคล้องกับความต้องการของตลาดแรงงาน 
รวมถึงควบคุมการประกอบอาชีพที่อาจเป็นอันตรายต่อสาธารณะหรือต้องใช้ผู้มีความรู้
ความสามารถ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</si>
  <si>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
และพัฒนากำลังแรงงานให้มีฝีมือได้มาตรฐาน 
มีความรู้ความสามารถในการประกอบอาชีพ
สอดคล้องกับความต้องการของตลาดแรงงาน 
ซึ่งครอบคลุมทักษะด้านเทคโนโลยีด้วย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</si>
  <si>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
และพัฒนากำลังแรงงาน ซึ่งครอบคลุม
ผู้สูงอายุที่สามารถทำงานได้ เพื่อสร้างเสริม
การมีงานทำ การมีรายได้ และการพึ่งพาตนเอง</t>
  </si>
  <si>
    <t>ประเทศไทยมีระบบข้อมูลเพื่อการส่งเสริมการพัฒนา
ศักยภาพตามพหุปัญญา เพื่อประโยชน์ในการพัฒนา
และการส่งต่อการพัฒนาให้เต็มตามศักยภาพเพิ่มขึ้น</t>
  </si>
  <si>
    <t xml:space="preserve">ภาคีการพัฒนามีบทบาทในการพัฒนาสังคมมากขึ้น
อย่างต่อเนื่อง </t>
  </si>
  <si>
    <t>ประชากรไทยมีการเตรียมการก่อนยามสูงอายุเพื่อให้สูงวัย
อย่างมีคุณภาพเพิ่มขึ้น</t>
  </si>
  <si>
    <t>กฎกระทรวงแบ่งส่วนราชการกรมพัฒนาฝีมือ
แรงงาน กระทรวงแรงงาน พ.ศ. 2559 กำหนด
ให้กรมมีอำนาจหน้าที่เกี่ยวกับการส่งเสริม
การทดสอบมาตรฐานฝีมือแรงงานและการออก
หนังสือรับรองมาตรฐานฝีมือแรงงาน
ในต่างประเทศ อันเป็นการพัฒนาศักยภาพ
คนไทยในต่างประเทศให้ได้รับการยอมรับ 
รวมถึงการส่งเสริมการพัฒนาฝีมือแรงงาน
ในประเทศเพื่อนบ้าน อันเป็นการเพิ่มอำนาจ
แบบนุ่มนวลของไทย ตลอดจนการจัดงาน
แข่งขันฝีมือแรงงานในต่างประเทศ</t>
  </si>
  <si>
    <t>กฎกระทรวงแบ่งส่วนราชการกรมพัฒนาฝีมือ
แรงงาน กระทรวงแรงงาน พ.ศ. 2559 กำหนด
ให้กรมมีภารกิจพัฒนากำลังแรงงานให้มีฝีมือ
และความรู้ความสามารถสอดคล้องกับ
ความต้องการของตลาดแรงงาน ซึ่งครอบคลุม
การแปรรูปผลผลิตทางการเกษตรด้วย</t>
  </si>
  <si>
    <t>กฎกระทรวงแบ่งส่วนราชการกรมพัฒนาฝีมือ
แรงงาน กระทรวงแรงงาน พ.ศ. 2559 กำหนด
ให้กรมมีภารกิจพัฒนากำลังแรงงานให้มีฝีมือ
และความรู้ความสามารถสอดคล้องกับ
ความต้องการของตลาดแรงงาน ซึ่งครอบคลุม
การพัฒนาศักยภาพแรงงานให้สามารถใช้เทคโนโลยีทางการเกษตรได้</t>
  </si>
  <si>
    <t>วิสาหกิจการเกษตรจากฐานชีวภาพและภูมิปัญญาท้องถิ่น
มีการจัดตั้งในทุกตำบลเพิ่มขึ้น</t>
  </si>
  <si>
    <t>สถาบันเกษตรกร (สหกรณ์ วิสาหกิจชุมชน และกลุ่มเป้าหมาย) 
ที่ขึ้นทะเบียนกับกระทรวงเกษตรและสหกรณ์ มีความเข้มแข็งในระดับมาตรฐานเพิ่มขึ้น</t>
  </si>
  <si>
    <t>เมืองในพื้นที่เป้าหมายที่ได้รับการพัฒนา เพื่อกระจาย
ความเจริญและลดความเหลื่อมล้ำในทุกมิติ</t>
  </si>
  <si>
    <t>คนไทยเป็นมนุษย์ที่สมบูรณ์ มีความพร้อมในทุกมิติ
ตามมาตรฐานและสมดุลทั้งด้านสติปัญญาคุณธรรมจริยธรรม 
มีจิตวิญญาณที่ดี เข้าใจในการปฏิบัติตนปรับตัวเข้ากับ
สภาพแวดล้อมดีขึ้น</t>
  </si>
  <si>
    <t>กฎกระทรวงแบ่งส่วนราชการกรมพัฒนาฝีมือ
แรงงาน กระทรวงแรงงาน พ.ศ. 2559 กำหนด
ให้กรมส่งเสริมและพัฒนาบุคคล ซึ่งครอบคลุม
คนพิการและประชาชนกลุ่มเปราะบาง อาทิ 
ผู้ต้องขัง ผู้ผ่านการบำบัดยาเสพติด และเยาวชนในสถานพินิจ ให้มีทักษะฝีมือ มีความรู้
ความสามารถ เพื่อเพิ่มโอกาสในการประกอบอาชีพ รวมถึงจัดการแข่งขันฝีมือคนพิการ
ทั้งในประเทศและต่างประเทศ</t>
  </si>
  <si>
    <t>คุณภาพน้ำในแหล่งน้ำผิวดิน แหล่งน้ำใต้ดินและแหล่งน้ำทะเล
มีคุณภาพเหมาะสมกับประเภทการใช้ประโยชน์</t>
  </si>
  <si>
    <t>คนไทยมีคุณลักษณะและพฤติกรรมที่พึงประสงค์
ด้านสิ่งแวดล้อมและคุณภาพชีวิตที่ดี</t>
  </si>
  <si>
    <t>ระดับความมั่นคงด้านน้ำอุปโภคบริโภคเพิ่มขึ้น จากระดับ 3 
ให้เป็นระดับ 4 (สูงสุดที่ระดับ5)</t>
  </si>
  <si>
    <t>กฎหมายไม่เป็นอุปสรรคต่อการพัฒนาภาครัฐและภาคเอกชน
อยู่ภายใต้กรอบกฎหมายที่มุ่งให้ประชาชนในวงกว้าง
ได้รับประโยชน์จากการพัฒนาประเทศโดยทั่วถึง</t>
  </si>
  <si>
    <t>การปฏิบัติตามและการบังคับใช้กฎหมายมีความคุ้มค่า
ทางเศรษฐกิจ ทั่วถึง ไม่เลือกปฏิบัติและเป็นธรรม</t>
  </si>
  <si>
    <t>การอำนวยความยุติธรรมมีความโปร่งใสสะดวก รวดเร็ว 
เสมอภาค ทั่วถึง เป็นธรรม และปราศจากการเลือกปฏิบัติ</t>
  </si>
  <si>
    <t>ภาคอุตสาหกรรมการผลิตและบริการ สร้างมูลค่าเพิ่มสูงขึ้น
จากการวิจัยและนวัตกรรมส่งผลให้เกิดการขยายตัวเพิ่มขึ้น
จากปัจจุบัน</t>
  </si>
  <si>
    <t>ประเทศไทยมีขีดความสามารถของเทคโนโลยีฐานทั้ง 4 ด้าน
ทัดเทียมประเทศที่ก้าวหน้าในเอเชีย</t>
  </si>
  <si>
    <t>จำนวนโครงสร้างพื้นฐานวิทยาศาสตร์และเทคโนโลยีสมัยใหม่
ที่จำเป็นต่อการพัฒนาประเทศเพิ่มขึ้น</t>
  </si>
  <si>
    <t>กฎกระทรวงแบ่งส่วนราชการกรมพัฒนาฝีมือ
แรงงาน กระทรวงแรงงาน พ.ศ. 2559 กำหนด
ให้กรมกำหนดนโยบาย ยุทธศาสตร์ แผนงาน 
และแนวทางในการพัฒนากำลังแรงงาน
ของประเทศ ซึ่งต้องอาศัยการวิจัยและพัฒนา
นวัตกรรมเชิงสังคมในการดำเนินการ</t>
  </si>
  <si>
    <t>กฎกระทรวงแบ่งส่วนราชการกรมพัฒนาฝีมือ
แรงงาน กระทรวงแรงงาน พ.ศ. 2559 กำหนด
ให้กรมกำหนดนโยบาย ยุทธศาสตร์ แผนงาน 
และแนวทางในการพัฒนากำลังแรงงาน
ของประเทศ ซึ่งการพัฒนาบุคลากรวิจัย
และนวัตกรรมเพื่อการพัฒนาฝีมือแรงงาน
เป็นการดำเนินงานที่จำเป็น</t>
  </si>
  <si>
    <t>ภาครัฐมีขีดสมรรถนะสูงเทียบเท่ามาตรฐานสากล
และมีความคล่องตัว</t>
  </si>
  <si>
    <t>รัฐธรรมนูญแห่งราชอาณาจักรไทย มาตรา 258 กำหนดให้หน่วยงานภาครัฐปรับปรุงและพัฒนาโครงสร้างและระบบบริหารงานของรัฐ
ให้ทันสมัย ซึ่งรวมถึงการเปิดโอกาสให้ภาคส่วนต่าง ๆ มีส่วนร่วมในการดำเนินงาน</t>
  </si>
  <si>
    <t>รัฐธรรมนูญแห่งราชอาณาจักรไทย มาตรา 65 กำหนดให้หน่วยงานภาครัฐใช้ยุทธศาสตร์ชาติ
เป็นกรอบการจัดทำแผนการพัฒนาประเทศ 
กรมจึงวางแผน ดำเนินงาน และติดตาม
การดำเนินงาน ทุกภารกิจ โดยยึดเป้าหมาย
ของยุทธศาสตร์ชาติเป็นสำคัญ</t>
  </si>
  <si>
    <t>มติคณะรัฐมนตรีในการประชุมเมื่อวันที่ 
28 มิถุนายน 2548 เห็นชอบให้หน่วยงาน
ภาครัฐนำการพัฒนาคุณภาพการบริหารจัดการภาครัฐมาใช้เป็นเครื่องมือผลักดันให้การพัฒนาระบบราชการมีประสิทธิภาพและยั่งยืน</t>
  </si>
  <si>
    <t>รัฐธรรมนูญแห่งราชอาณาจักรไทย มาตรา 76 กำหนดให้หน่วยงานภาครัฐร่วมมือกันปฏิบัติ
หน้าที่ เพื่อให้การบริการสาธารณะ
มีประสิทธิภาพสูงสุด กรมจึงมุ่งปรับเปลี่ยน
งานบริการให้เป็นดิจิทัลมากขึ้น</t>
  </si>
  <si>
    <t>รัฐธรรมนูญแห่งราชอาณาจักรไทย มาตรา 76 กำหนดให้หน่วยงานภาครัฐพัฒนาเจ้าหน้าที่
ให้มีความซื่อสัตย์สุจริต และปฏิบัติหน้าที่
อย่างมีประสิทธิภาพ</t>
  </si>
  <si>
    <t>ประชาชนมีวัฒนธรรมและพฤติกรรมซื่อสัตย์สุจริต</t>
  </si>
  <si>
    <t>การดำเนินคดีทุจริตมีความรวดเร็ว เป็นธรรม โปร่งใส 
ไม่เลือกปฏิบัติ</t>
  </si>
  <si>
    <t>คณะรัฐมนตรีได้มีมติเมื่อวันที่ 23 มกราคม 
2561 เห็นชอบให้หน่วยงานภาครัฐ
ทุกหน่วยงานให้ความร่วมมือและเข้าร่วม
การประเมินคุณธรรมและความโปร่งใส
ในการดำเนินงานของหน่วยงานภาครัฐ
ในปีงบประมาณ พ.ศ. 2561 – 2564 
โดยใช้แนวทางและเครื่องมือการประเมิน
ตามที่สำนักงาน ป.ป.ช. กำหนด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</si>
  <si>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ให้กรมมีภารกิจเกี่ยวกับการส่งเสริมและพัฒนา
ฝีมือแรงงาน ซึ่งครอบคลุมแรงงานในพื้นที่
ภาคใต้ที่มีแนวโน้มก่อความรุนแรง ให้มีความรู้
ความสามารถในการประกอบอาชีพ สอดคล้องกับความต้องการลงทุนในพื้นที่ ทำให้สามารถป้องกันการก่อความรุนแรงในที่สุด</t>
  </si>
  <si>
    <t>ประเทศไทยมีความมั่นคงและสามารถรับมือกับความท้าทาย
จากภายนอกได้ทุกรูปแบบสูงขึ้น</t>
  </si>
  <si>
    <t>ประเทศไทยมีบทบาทเพิ่มขึ้นในการกำหนดทิศทางและส่งเสริมเสถียรภาพ
ของภูมิภาคเอเชีย รวมทั้งเป็นประเทศแนวหน้าในภูมิภาคอาเซียน</t>
  </si>
  <si>
    <t>ประเทศไทยเป็นหนึ่งในศูนย์กลางการค้า การลงทุน การบริการ 
และความเชื่อมโยงที่สำคัญในภูมิภาคเอเชีย โดยมีระบบเศรษฐกิจที่เน้นนวัตกรรมดีขึ้น</t>
  </si>
  <si>
    <t>ประเทศไทยมีการพัฒนาที่สอดคล้องกับมาตรฐานสากลในทุกมิติและสามารถ
มีบทบาทเชิงรุกในการร่วมกำหนดมาตรฐานสากลเพิ่มขึ้น</t>
  </si>
  <si>
    <t>ทุกภาคส่วนมีส่วนร่วมขับเคลื่อนการต่างประเทศอย่างมีเอกภาพ 
และไทยเป็นหุ้นส่วนความร่วมมือกับต่างประเทศในทุกมิติมากขึ้น</t>
  </si>
  <si>
    <t>การปรับปรุงและพัฒนาระบบไฟฟ้าของประเทศให้มีประสิทธิภาพ
ด้วยเทคโนโลยีระบบโครงข่ายสมาร์ทกริด</t>
  </si>
  <si>
    <t>มูลค่าการระดมทุนผ่านตลาดทุนของกิจการที่เริ่มตั้งต้นและวิสาหกิจ
ขนาดกลางและขนาดย่อมเพิ่มขึ้น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</si>
  <si>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ให้กรมมีภารกิจเกี่ยวกับการส่งเสริมและพัฒนาศักยภาพแรงงานในสอดคล้องกับความต้องการ
ของตลาดแรงงาน ซึ่งครอบคลุมพื้นที่เขตพัฒนาเศรษฐกิจพิเศษชายแดนด้วย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</si>
  <si>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ให้กรมมีภารกิจเกี่ยวกับการส่งเสริมและพัฒนาศักยภาพแรงงานในสอดคล้องกับความต้องการ
ของตลาดแรงงาน ซึ่งครอบคลุมพื้นที่เขตพัฒนาพิเศษภาคตะวันออกด้วย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</si>
  <si>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ให้กรมมีภารกิจเกี่ยวกับการส่งเสริมและพัฒนาศักยภาพแรงงานในสอดคล้องกับความต้องการ
ของตลาดแรงงาน ซึ่งครอบคลุมพื้นที่ระเบียงเศรษฐกิจภาคใต้ด้วย</t>
  </si>
  <si>
    <t>สื่อในสังคมไทยมีความเข้มแข็ง สามารถสร้างภูมิคุ้มกันให้แก่ประชาชนในสังคม 
ทำให้เกิดสังคมแห่งการเรียนรู้ปลอดภัย และสร้างสรรค์เพิ่มขึ้น</t>
  </si>
  <si>
    <t>ครอบครัวไทยมีความเข้มแข็ง และมีจิตสำนึกความเป็นไทย ดำรงชีวิต
แบบพอเพียงมากขึ้น</t>
  </si>
  <si>
    <t>วัยเรียน / วัยรุ่น มีความรู้และทักษะในศตวรรษที่ 21 ครบถ้วน รู้จักคิด วิเคราะห์ รักการเรียนรู้ มีสำนึกพลเมือง มีความกล้าหาญทางจริยธรรม 
มีความสามารถในการแก้ปัญหา ปรับตัว สื่อสาร และทำงานร่วมกับผู้อื่นได้อย่างมีประสิทธิผลตลอดชีวิตดีขึ้น</t>
  </si>
  <si>
    <t>แรงงานมีศักยภาพในการเพิ่มผลผลิต มีทักษะอาชีพสูง ตระหนัก
ในความสำคัญที่จะพัฒนาตนเองให้เต็มศักยภาพ สามารถปรับตัวและเรียนรู้
สิ่งใหม่ตามพลวัตของโครงสร้างอาชีพและความต้องการของตลาดแรงงานเพิ่มขึ้น</t>
  </si>
  <si>
    <t>กฎกระทรวงแบ่งส่วนราชการกรมพัฒนาฝีมือ
แรงงาน กระทรวงแรงงาน พ.ศ. 2559 กำหนด
ให้กรมมีภารกิจเกี่ยวกับการส่งเสริมและพัฒนากำลังแรงงาน ซึ่งรวมถึงแรงงานตอนต้น 
ให้มีฝีมือ มีความรู้ความสามารถ สอดคล้องกับ
ความต้องการของตลาดแรงงาน รวมถึง
จัดงานแข่งขันฝีมือแรงงานทั้งในประเทศ
และต่างประเทศ เพื่อสร้างเสริมทักษะฝีมือ
การประกอบอาชีพให้แก่เยาวชน</t>
  </si>
  <si>
    <t>คนไทยได้รับการศึกษาที่มีคุณภาพตามมาตรฐาน มีทักษะ
การเรียนรู้ และทักษะที่จำเป็นของโลกศตวรรษที่ 21 
สามารถเข้าถึงการเรียนรู้อย่างต่อเนื่องตลอดชีวิตดีขึ้น</t>
  </si>
  <si>
    <t>ประชาชนมีความรู้สุขภาพ เรื่องโรคอุบัติใหม่และโรคอุบัติซ้ำที่เกิดจาก
การเปลี่ยนแปลงภูมิอากาศมากขึ้น</t>
  </si>
  <si>
    <t>กฎกระทรวงแบ่งส่วนราชการกรมพัฒนาฝีมือ
แรงงาน กระทรวงแรงงาน พ.ศ. 2559 กำหนด
ให้กรมพัฒนาประสิทธิภาพ
ของผู้ประกอบกิจการ ซึ่งครอบคลุมวิสาหกิจ
ชุมชน สหกรณ์ และวิสาหกิจเพื่อสังคม 
ให้สามารถแข่งขันได้</t>
  </si>
  <si>
    <t>กลุ่มประชากรรายได้ต่ำสุดร้อยละ 40 มีความสามารถ
ในการบริหารจัดการหนี้สินได้มีประสิทธิภาพเพิ่มขึ้น
อย่างต่อเนื่อง</t>
  </si>
  <si>
    <t>มีระบบและกลไกในการให้ความช่วยเหลือกลุ่มเป้าหมาย
ที่ต้องการความช่วยเหลือเป็นพิเศษได้ครอบคลุมมากยิ่งขึ้น</t>
  </si>
  <si>
    <t>ยกระดับธรรมาภิบาลในการบริหารจัดการน้ำเพิ่มขึ้น
จากปัจจุบัน 64 คะแนน ให้เป็น 80 คะแนน</t>
  </si>
  <si>
    <t>แม่น้ำลำคลองและแหล่งน้ำธรรมชาติทั่วประเทศมีระบบนิเวศ
และทัศนียภาพที่ดี มีคุณภาพได้มาตรฐานเพิ่มขึ้น</t>
  </si>
  <si>
    <t>คุณภาพอากาศ เสียง และความสั่นสะเทือนอยู่ระดับมาตรฐาน
ของประเทศไทย</t>
  </si>
  <si>
    <t>การจัดการขยะมูลฝอย มูลฝอยติดเชื้อ ของเสียอันตราย 
สารเคมีในภาคการเกษตรและการอุตสาหกรรมมีประสิทธิภาพ
มากขึ้น</t>
  </si>
  <si>
    <t>องค์กรปกครองส่วนท้องถิ่นต้องมีสมรรถนะและสร้าง
ความทันสมัยในการจัดบริการสาธารณะและกิจกรรมสาธารณะ
ให้กับประชาชน</t>
  </si>
  <si>
    <t>เปิดโอกาสให้ภาคส่วนต่าง ๆ มีส่วนร่วมในการจัดบริการ
สาธารณะและกิจกรรมสาธารณะอย่างเหมาะสม</t>
  </si>
  <si>
    <t>บุคลากรภาครัฐยึดค่านิยมในการทำงานเพื่อประชาชน ยึดหลัก
คุณธรรม จริยธรรม มีจิตสำนึก มีความสามารถสูง มุ่งมั่น  
และเป็นมืออาชีพ</t>
  </si>
  <si>
    <t>รัฐธรรมนูญแห่งราชอาณาจักรไทย มาตรา 258 กำหนดให้หน่วยงานภาครัฐปรับปรุง
และพัฒนาการบริหารงานบุคคลให้เจ้าหน้าที่
มีความซื่อสัตย์สุจริต กระทำในสิ่งที่ถูกต้อง 
และคิดถึงประโยชน์ส่วนรวมมากกว่าประโยชน์
ส่วนตัว</t>
  </si>
  <si>
    <t>สัดส่วนการลงทุนวิจัยและพัฒนาของภาคเอกชนต่อภาครัฐ
เพิ่มขึ้น</t>
  </si>
  <si>
    <t>คุณภาพชีวิต ศักยภาพทรัพยากรมนุษย์ และความเสมอภาค
ทางสังคมได้รับการยกระดับเพิ่มขึ้น จากผลการวิจัยและพัฒนา
นวัตกรรมเชิงสังคม</t>
  </si>
  <si>
    <t>กรมพัฒนาฝีมือแรงงานทำหน้าที่
เลขานุการของคณะกรรมการพัฒนาแรงงาน
และประสานงานการฝึกอาชีพแห่งชาติ 
ซึ่งกำหนดให้มีคณะอนุกรรมการ
รายอุตสาหกรรมเพื่อกำหนดนโยบาย
และประสานการพัฒนาแรงงานรองรับอุตสาหกรรมสำคัญของประเทศ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</si>
</sst>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rgb="FF000000"/>
      <name val="TH SarabunPSK"/>
      <family val="2"/>
    </font>
    <font>
      <sz val="11"/>
      <name val="Calibri"/>
      <family val="2"/>
    </font>
    <font>
      <u/>
      <sz val="11"/>
      <color theme="10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4"/>
      <color theme="1"/>
      <name val="TH Sarabun New"/>
      <family val="2"/>
    </font>
    <font>
      <b/>
      <u/>
      <sz val="18"/>
      <color theme="1"/>
      <name val="TH Sarabun New"/>
      <family val="2"/>
    </font>
    <font>
      <b/>
      <sz val="14"/>
      <color theme="1"/>
      <name val="TH Sarabun New"/>
      <family val="2"/>
    </font>
    <font>
      <b/>
      <u/>
      <sz val="14"/>
      <color rgb="FFFF0000"/>
      <name val="TH Sarabun New"/>
      <family val="2"/>
    </font>
    <font>
      <b/>
      <u/>
      <sz val="14"/>
      <color theme="1"/>
      <name val="TH Sarabun New"/>
      <family val="2"/>
    </font>
    <font>
      <b/>
      <sz val="14"/>
      <color rgb="FFFF0000"/>
      <name val="TH Sarabun New"/>
      <family val="2"/>
    </font>
    <font>
      <u/>
      <sz val="11"/>
      <color theme="10"/>
      <name val="TH Sarabun New"/>
      <family val="2"/>
    </font>
    <font>
      <b/>
      <sz val="14"/>
      <color theme="0"/>
      <name val="TH Sarabun New"/>
      <family val="2"/>
    </font>
    <font>
      <b/>
      <u/>
      <sz val="14"/>
      <color theme="0"/>
      <name val="TH Sarabun New"/>
      <family val="2"/>
    </font>
    <font>
      <u/>
      <sz val="14"/>
      <color theme="10"/>
      <name val="TH Sarabun New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</fills>
  <borders count="1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 style="thin">
        <color auto="1"/>
      </left>
      <right/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 style="thin">
        <color auto="1"/>
      </left>
      <right/>
      <top style="thin">
        <color theme="0" tint="-0.34998626667073579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theme="0" tint="-0.34998626667073579"/>
      </bottom>
      <diagonal/>
    </border>
    <border>
      <left/>
      <right/>
      <top/>
      <bottom style="dotted">
        <color theme="0" tint="-0.34998626667073579"/>
      </bottom>
      <diagonal/>
    </border>
    <border>
      <left style="medium">
        <color indexed="64"/>
      </left>
      <right style="thin">
        <color theme="0" tint="-0.499984740745262"/>
      </right>
      <top/>
      <bottom style="dotted">
        <color theme="0" tint="-0.34998626667073579"/>
      </bottom>
      <diagonal/>
    </border>
    <border>
      <left/>
      <right style="medium">
        <color auto="1"/>
      </right>
      <top/>
      <bottom style="dotted">
        <color theme="0" tint="-0.34998626667073579"/>
      </bottom>
      <diagonal/>
    </border>
    <border>
      <left style="medium">
        <color auto="1"/>
      </left>
      <right style="thin">
        <color auto="1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 style="thin">
        <color theme="0" tint="-0.499984740745262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auto="1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theme="0" tint="-0.499984740745262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theme="0" tint="-0.499984740745262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theme="0" tint="-0.499984740745262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0" tint="-0.499984740745262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tted">
        <color theme="0" tint="-0.34998626667073579"/>
      </top>
      <bottom style="medium">
        <color auto="1"/>
      </bottom>
      <diagonal/>
    </border>
    <border>
      <left/>
      <right/>
      <top style="dotted">
        <color theme="0" tint="-0.34998626667073579"/>
      </top>
      <bottom style="medium">
        <color auto="1"/>
      </bottom>
      <diagonal/>
    </border>
    <border>
      <left style="medium">
        <color indexed="64"/>
      </left>
      <right style="thin">
        <color theme="0" tint="-0.499984740745262"/>
      </right>
      <top style="dotted">
        <color theme="0" tint="-0.34998626667073579"/>
      </top>
      <bottom style="medium">
        <color auto="1"/>
      </bottom>
      <diagonal/>
    </border>
    <border>
      <left/>
      <right style="medium">
        <color auto="1"/>
      </right>
      <top style="dotted">
        <color theme="0" tint="-0.34998626667073579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tted">
        <color theme="0" tint="-0.34998626667073579"/>
      </bottom>
      <diagonal/>
    </border>
    <border>
      <left style="medium">
        <color auto="1"/>
      </left>
      <right style="thin">
        <color auto="1"/>
      </right>
      <top style="dotted">
        <color theme="0" tint="-0.34998626667073579"/>
      </top>
      <bottom/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/>
      <diagonal/>
    </border>
    <border>
      <left/>
      <right/>
      <top style="dotted">
        <color theme="0" tint="-0.34998626667073579"/>
      </top>
      <bottom/>
      <diagonal/>
    </border>
    <border>
      <left style="medium">
        <color indexed="64"/>
      </left>
      <right style="thin">
        <color theme="0" tint="-0.499984740745262"/>
      </right>
      <top style="dotted">
        <color theme="0" tint="-0.34998626667073579"/>
      </top>
      <bottom/>
      <diagonal/>
    </border>
    <border>
      <left/>
      <right style="medium">
        <color auto="1"/>
      </right>
      <top style="dotted">
        <color theme="0" tint="-0.34998626667073579"/>
      </top>
      <bottom/>
      <diagonal/>
    </border>
    <border>
      <left style="medium">
        <color auto="1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thin">
        <color indexed="64"/>
      </left>
      <right style="thin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auto="1"/>
      </left>
      <right/>
      <top style="thin">
        <color auto="1"/>
      </top>
      <bottom style="dotted">
        <color theme="0" tint="-0.34998626667073579"/>
      </bottom>
      <diagonal/>
    </border>
    <border>
      <left style="medium">
        <color auto="1"/>
      </left>
      <right/>
      <top style="dotted">
        <color theme="0" tint="-0.34998626667073579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dotted">
        <color theme="0" tint="-0.34998626667073579"/>
      </bottom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/>
  </cellStyleXfs>
  <cellXfs count="334">
    <xf numFmtId="0" fontId="0" fillId="0" borderId="0" xfId="0"/>
    <xf numFmtId="0" fontId="1" fillId="0" borderId="0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5" borderId="7" xfId="0" quotePrefix="1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center" vertical="top" wrapText="1"/>
    </xf>
    <xf numFmtId="0" fontId="3" fillId="6" borderId="7" xfId="0" quotePrefix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quotePrefix="1" applyFont="1" applyBorder="1" applyAlignment="1">
      <alignment horizontal="center" vertical="top" wrapText="1"/>
    </xf>
    <xf numFmtId="0" fontId="1" fillId="5" borderId="12" xfId="0" quotePrefix="1" applyFont="1" applyFill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1" fillId="0" borderId="0" xfId="0" applyFont="1"/>
    <xf numFmtId="0" fontId="1" fillId="0" borderId="13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3" fillId="5" borderId="13" xfId="0" quotePrefix="1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left" vertical="top" wrapText="1"/>
    </xf>
    <xf numFmtId="0" fontId="1" fillId="7" borderId="17" xfId="0" quotePrefix="1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5" borderId="17" xfId="0" quotePrefix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8" borderId="19" xfId="0" quotePrefix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wrapText="1"/>
    </xf>
    <xf numFmtId="0" fontId="1" fillId="0" borderId="20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8" borderId="24" xfId="0" quotePrefix="1" applyFont="1" applyFill="1" applyBorder="1" applyAlignment="1">
      <alignment horizontal="center" vertical="top" wrapText="1"/>
    </xf>
    <xf numFmtId="0" fontId="1" fillId="7" borderId="25" xfId="0" quotePrefix="1" applyFont="1" applyFill="1" applyBorder="1" applyAlignment="1">
      <alignment horizontal="center" vertical="top" wrapText="1"/>
    </xf>
    <xf numFmtId="0" fontId="1" fillId="7" borderId="7" xfId="0" quotePrefix="1" applyFont="1" applyFill="1" applyBorder="1" applyAlignment="1">
      <alignment horizontal="center" vertical="top" wrapText="1"/>
    </xf>
    <xf numFmtId="0" fontId="1" fillId="0" borderId="7" xfId="0" quotePrefix="1" applyFont="1" applyFill="1" applyBorder="1" applyAlignment="1">
      <alignment horizontal="center" vertical="top" wrapText="1"/>
    </xf>
    <xf numFmtId="0" fontId="1" fillId="7" borderId="26" xfId="0" applyFont="1" applyFill="1" applyBorder="1" applyAlignment="1">
      <alignment horizontal="center" vertical="top" wrapText="1"/>
    </xf>
    <xf numFmtId="0" fontId="1" fillId="0" borderId="9" xfId="0" quotePrefix="1" applyFont="1" applyFill="1" applyBorder="1" applyAlignment="1">
      <alignment horizontal="center" vertical="top" wrapText="1"/>
    </xf>
    <xf numFmtId="0" fontId="1" fillId="7" borderId="18" xfId="0" applyFont="1" applyFill="1" applyBorder="1" applyAlignment="1">
      <alignment horizontal="center" vertical="top" wrapText="1"/>
    </xf>
    <xf numFmtId="0" fontId="1" fillId="0" borderId="15" xfId="0" quotePrefix="1" applyFont="1" applyFill="1" applyBorder="1" applyAlignment="1">
      <alignment horizontal="center" vertical="top" wrapText="1"/>
    </xf>
    <xf numFmtId="0" fontId="1" fillId="0" borderId="13" xfId="0" quotePrefix="1" applyFont="1" applyFill="1" applyBorder="1" applyAlignment="1">
      <alignment horizontal="center" vertical="top" wrapText="1"/>
    </xf>
    <xf numFmtId="0" fontId="1" fillId="7" borderId="14" xfId="0" quotePrefix="1" applyFont="1" applyFill="1" applyBorder="1" applyAlignment="1">
      <alignment horizontal="center" vertical="top" wrapText="1"/>
    </xf>
    <xf numFmtId="0" fontId="1" fillId="5" borderId="14" xfId="0" quotePrefix="1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horizontal="left" vertical="top" wrapText="1"/>
    </xf>
    <xf numFmtId="0" fontId="1" fillId="0" borderId="20" xfId="0" quotePrefix="1" applyFont="1" applyFill="1" applyBorder="1" applyAlignment="1">
      <alignment horizontal="center" vertical="top" wrapText="1"/>
    </xf>
    <xf numFmtId="0" fontId="1" fillId="7" borderId="21" xfId="0" quotePrefix="1" applyFont="1" applyFill="1" applyBorder="1" applyAlignment="1">
      <alignment horizontal="center" vertical="top" wrapText="1"/>
    </xf>
    <xf numFmtId="0" fontId="1" fillId="7" borderId="8" xfId="0" quotePrefix="1" applyFont="1" applyFill="1" applyBorder="1" applyAlignment="1">
      <alignment horizontal="center" vertical="top" wrapText="1"/>
    </xf>
    <xf numFmtId="0" fontId="1" fillId="9" borderId="13" xfId="0" quotePrefix="1" applyFont="1" applyFill="1" applyBorder="1" applyAlignment="1">
      <alignment horizontal="center" vertical="top" wrapText="1"/>
    </xf>
    <xf numFmtId="0" fontId="1" fillId="6" borderId="14" xfId="0" quotePrefix="1" applyFont="1" applyFill="1" applyBorder="1" applyAlignment="1">
      <alignment horizontal="center" vertical="top" wrapText="1"/>
    </xf>
    <xf numFmtId="0" fontId="1" fillId="9" borderId="14" xfId="0" quotePrefix="1" applyFont="1" applyFill="1" applyBorder="1" applyAlignment="1">
      <alignment horizontal="center" vertical="top" wrapText="1"/>
    </xf>
    <xf numFmtId="0" fontId="1" fillId="0" borderId="28" xfId="0" applyFont="1" applyFill="1" applyBorder="1" applyAlignment="1">
      <alignment horizontal="center" vertical="top" wrapText="1"/>
    </xf>
    <xf numFmtId="0" fontId="1" fillId="0" borderId="29" xfId="0" applyFont="1" applyFill="1" applyBorder="1" applyAlignment="1">
      <alignment horizontal="center" vertical="top" wrapText="1"/>
    </xf>
    <xf numFmtId="0" fontId="1" fillId="5" borderId="8" xfId="0" quotePrefix="1" applyFont="1" applyFill="1" applyBorder="1" applyAlignment="1">
      <alignment horizontal="center" vertical="top" wrapText="1"/>
    </xf>
    <xf numFmtId="0" fontId="1" fillId="7" borderId="13" xfId="0" quotePrefix="1" applyFont="1" applyFill="1" applyBorder="1" applyAlignment="1">
      <alignment horizontal="center" vertical="top" wrapText="1"/>
    </xf>
    <xf numFmtId="0" fontId="1" fillId="5" borderId="21" xfId="0" quotePrefix="1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7" xfId="0" quotePrefix="1" applyFont="1" applyFill="1" applyBorder="1" applyAlignment="1">
      <alignment horizontal="center" vertical="top" wrapText="1"/>
    </xf>
    <xf numFmtId="0" fontId="1" fillId="6" borderId="13" xfId="0" quotePrefix="1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vertical="top" wrapText="1"/>
    </xf>
    <xf numFmtId="0" fontId="4" fillId="0" borderId="19" xfId="0" quotePrefix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1" fillId="0" borderId="24" xfId="0" applyFont="1" applyFill="1" applyBorder="1" applyAlignment="1">
      <alignment horizontal="center" vertical="top" wrapText="1"/>
    </xf>
    <xf numFmtId="0" fontId="1" fillId="5" borderId="13" xfId="0" quotePrefix="1" applyFont="1" applyFill="1" applyBorder="1" applyAlignment="1">
      <alignment horizontal="center" vertical="top" wrapText="1"/>
    </xf>
    <xf numFmtId="0" fontId="3" fillId="6" borderId="20" xfId="0" quotePrefix="1" applyFont="1" applyFill="1" applyBorder="1" applyAlignment="1">
      <alignment horizontal="center" vertical="top" wrapText="1"/>
    </xf>
    <xf numFmtId="0" fontId="1" fillId="9" borderId="7" xfId="0" quotePrefix="1" applyFont="1" applyFill="1" applyBorder="1" applyAlignment="1">
      <alignment horizontal="center" vertical="top" wrapText="1"/>
    </xf>
    <xf numFmtId="0" fontId="1" fillId="6" borderId="7" xfId="0" quotePrefix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7" borderId="20" xfId="0" quotePrefix="1" applyFont="1" applyFill="1" applyBorder="1" applyAlignment="1">
      <alignment horizontal="center" vertical="top" wrapText="1"/>
    </xf>
    <xf numFmtId="0" fontId="1" fillId="5" borderId="20" xfId="0" quotePrefix="1" applyFont="1" applyFill="1" applyBorder="1" applyAlignment="1">
      <alignment horizontal="center" vertical="top" wrapText="1"/>
    </xf>
    <xf numFmtId="0" fontId="1" fillId="9" borderId="20" xfId="0" quotePrefix="1" applyFont="1" applyFill="1" applyBorder="1" applyAlignment="1">
      <alignment horizontal="center" vertical="top" wrapText="1"/>
    </xf>
    <xf numFmtId="0" fontId="1" fillId="7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7" borderId="8" xfId="0" applyFont="1" applyFill="1" applyBorder="1" applyAlignment="1">
      <alignment horizontal="center" vertical="top" wrapText="1"/>
    </xf>
    <xf numFmtId="0" fontId="1" fillId="9" borderId="14" xfId="0" applyFont="1" applyFill="1" applyBorder="1" applyAlignment="1">
      <alignment horizontal="center" vertical="top" wrapText="1"/>
    </xf>
    <xf numFmtId="0" fontId="1" fillId="7" borderId="21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 vertical="top" wrapText="1"/>
    </xf>
    <xf numFmtId="0" fontId="1" fillId="6" borderId="21" xfId="0" applyFont="1" applyFill="1" applyBorder="1" applyAlignment="1">
      <alignment horizontal="center" vertical="top" wrapText="1"/>
    </xf>
    <xf numFmtId="0" fontId="4" fillId="0" borderId="22" xfId="0" applyFont="1" applyFill="1" applyBorder="1" applyAlignment="1">
      <alignment horizontal="center" vertical="top" wrapText="1"/>
    </xf>
    <xf numFmtId="0" fontId="1" fillId="6" borderId="7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center" vertical="top" wrapText="1"/>
    </xf>
    <xf numFmtId="0" fontId="1" fillId="7" borderId="20" xfId="0" applyFont="1" applyFill="1" applyBorder="1" applyAlignment="1">
      <alignment horizontal="center" vertical="top" wrapText="1"/>
    </xf>
    <xf numFmtId="0" fontId="1" fillId="6" borderId="14" xfId="0" applyFont="1" applyFill="1" applyBorder="1" applyAlignment="1">
      <alignment horizontal="center" vertical="top" wrapText="1"/>
    </xf>
    <xf numFmtId="0" fontId="1" fillId="7" borderId="14" xfId="0" applyFont="1" applyFill="1" applyBorder="1" applyAlignment="1">
      <alignment horizontal="center" vertical="top" wrapText="1"/>
    </xf>
    <xf numFmtId="0" fontId="1" fillId="9" borderId="21" xfId="0" applyFont="1" applyFill="1" applyBorder="1" applyAlignment="1">
      <alignment horizontal="center" vertical="top" wrapText="1"/>
    </xf>
    <xf numFmtId="0" fontId="1" fillId="9" borderId="7" xfId="0" applyFont="1" applyFill="1" applyBorder="1" applyAlignment="1">
      <alignment horizontal="center" vertical="top" wrapText="1"/>
    </xf>
    <xf numFmtId="0" fontId="1" fillId="7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left" vertical="top" wrapText="1"/>
    </xf>
    <xf numFmtId="0" fontId="1" fillId="5" borderId="20" xfId="0" applyFont="1" applyFill="1" applyBorder="1" applyAlignment="1">
      <alignment horizontal="center" vertical="top" wrapText="1"/>
    </xf>
    <xf numFmtId="0" fontId="1" fillId="5" borderId="21" xfId="0" applyFont="1" applyFill="1" applyBorder="1" applyAlignment="1">
      <alignment horizontal="center" vertical="top" wrapText="1"/>
    </xf>
    <xf numFmtId="0" fontId="1" fillId="5" borderId="13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13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4" xfId="0" applyFont="1" applyFill="1" applyBorder="1" applyAlignment="1">
      <alignment vertical="top" wrapText="1"/>
    </xf>
    <xf numFmtId="0" fontId="1" fillId="0" borderId="21" xfId="0" applyFont="1" applyFill="1" applyBorder="1" applyAlignment="1">
      <alignment vertical="top" wrapText="1"/>
    </xf>
    <xf numFmtId="0" fontId="1" fillId="0" borderId="10" xfId="0" applyFont="1" applyFill="1" applyBorder="1" applyAlignment="1">
      <alignment vertical="top" wrapText="1"/>
    </xf>
    <xf numFmtId="0" fontId="1" fillId="5" borderId="10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vertical="top" wrapText="1"/>
    </xf>
    <xf numFmtId="0" fontId="1" fillId="7" borderId="16" xfId="0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9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3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/>
    <xf numFmtId="0" fontId="10" fillId="0" borderId="0" xfId="0" applyFont="1" applyAlignment="1">
      <alignment horizontal="right"/>
    </xf>
    <xf numFmtId="0" fontId="10" fillId="0" borderId="0" xfId="0" applyFont="1" applyBorder="1" applyAlignment="1">
      <alignment vertical="top"/>
    </xf>
    <xf numFmtId="0" fontId="12" fillId="0" borderId="0" xfId="0" applyFont="1" applyAlignment="1">
      <alignment horizontal="left"/>
    </xf>
    <xf numFmtId="0" fontId="13" fillId="0" borderId="0" xfId="0" applyFont="1" applyBorder="1" applyAlignment="1">
      <alignment vertical="top"/>
    </xf>
    <xf numFmtId="0" fontId="10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10" fillId="0" borderId="8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11" borderId="85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5" borderId="61" xfId="0" applyFont="1" applyFill="1" applyBorder="1" applyAlignment="1">
      <alignment horizontal="center" vertical="center" wrapText="1"/>
    </xf>
    <xf numFmtId="0" fontId="10" fillId="10" borderId="58" xfId="0" applyFont="1" applyFill="1" applyBorder="1" applyAlignment="1">
      <alignment horizontal="center" vertical="center" wrapText="1"/>
    </xf>
    <xf numFmtId="0" fontId="10" fillId="10" borderId="59" xfId="0" applyFont="1" applyFill="1" applyBorder="1" applyAlignment="1">
      <alignment vertical="center" wrapText="1"/>
    </xf>
    <xf numFmtId="0" fontId="10" fillId="10" borderId="41" xfId="0" applyFont="1" applyFill="1" applyBorder="1" applyAlignment="1">
      <alignment vertical="center" wrapText="1"/>
    </xf>
    <xf numFmtId="0" fontId="10" fillId="0" borderId="60" xfId="0" applyFont="1" applyBorder="1" applyAlignment="1">
      <alignment horizontal="center" vertical="top" wrapText="1"/>
    </xf>
    <xf numFmtId="0" fontId="8" fillId="5" borderId="55" xfId="0" quotePrefix="1" applyFont="1" applyFill="1" applyBorder="1" applyAlignment="1">
      <alignment horizontal="center" vertical="top" wrapText="1"/>
    </xf>
    <xf numFmtId="0" fontId="10" fillId="0" borderId="56" xfId="0" applyFont="1" applyBorder="1" applyAlignment="1">
      <alignment vertical="top" wrapText="1"/>
    </xf>
    <xf numFmtId="0" fontId="10" fillId="0" borderId="57" xfId="0" applyFont="1" applyBorder="1" applyAlignment="1">
      <alignment vertical="top" wrapText="1"/>
    </xf>
    <xf numFmtId="0" fontId="10" fillId="0" borderId="57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top" wrapText="1"/>
    </xf>
    <xf numFmtId="0" fontId="8" fillId="7" borderId="54" xfId="0" quotePrefix="1" applyFont="1" applyFill="1" applyBorder="1" applyAlignment="1">
      <alignment horizontal="center" vertical="top" wrapText="1"/>
    </xf>
    <xf numFmtId="0" fontId="10" fillId="0" borderId="52" xfId="0" applyFont="1" applyBorder="1" applyAlignment="1">
      <alignment vertical="top" wrapText="1"/>
    </xf>
    <xf numFmtId="0" fontId="10" fillId="0" borderId="53" xfId="0" applyFont="1" applyBorder="1" applyAlignment="1">
      <alignment vertical="top" wrapText="1"/>
    </xf>
    <xf numFmtId="0" fontId="8" fillId="5" borderId="54" xfId="0" quotePrefix="1" applyFont="1" applyFill="1" applyBorder="1" applyAlignment="1">
      <alignment horizontal="center" vertical="top" wrapText="1"/>
    </xf>
    <xf numFmtId="0" fontId="10" fillId="0" borderId="62" xfId="0" applyFont="1" applyBorder="1" applyAlignment="1">
      <alignment vertical="top" wrapText="1"/>
    </xf>
    <xf numFmtId="0" fontId="10" fillId="0" borderId="63" xfId="0" applyFont="1" applyBorder="1" applyAlignment="1">
      <alignment vertical="top" wrapText="1"/>
    </xf>
    <xf numFmtId="0" fontId="10" fillId="7" borderId="65" xfId="0" applyFont="1" applyFill="1" applyBorder="1" applyAlignment="1">
      <alignment horizontal="center" vertical="center" wrapText="1"/>
    </xf>
    <xf numFmtId="0" fontId="10" fillId="10" borderId="66" xfId="0" applyFont="1" applyFill="1" applyBorder="1" applyAlignment="1">
      <alignment horizontal="center" vertical="center" wrapText="1"/>
    </xf>
    <xf numFmtId="0" fontId="10" fillId="10" borderId="68" xfId="0" applyFont="1" applyFill="1" applyBorder="1" applyAlignment="1">
      <alignment vertical="center" wrapText="1"/>
    </xf>
    <xf numFmtId="0" fontId="10" fillId="10" borderId="69" xfId="0" applyFont="1" applyFill="1" applyBorder="1" applyAlignment="1">
      <alignment vertical="center" wrapText="1"/>
    </xf>
    <xf numFmtId="0" fontId="10" fillId="0" borderId="43" xfId="0" applyFont="1" applyBorder="1" applyAlignment="1">
      <alignment horizontal="center" vertical="top" wrapText="1"/>
    </xf>
    <xf numFmtId="0" fontId="8" fillId="7" borderId="64" xfId="0" quotePrefix="1" applyFont="1" applyFill="1" applyBorder="1" applyAlignment="1">
      <alignment horizontal="center" vertical="top" wrapText="1"/>
    </xf>
    <xf numFmtId="0" fontId="10" fillId="0" borderId="45" xfId="0" applyFont="1" applyBorder="1" applyAlignment="1">
      <alignment vertical="top" wrapText="1"/>
    </xf>
    <xf numFmtId="0" fontId="10" fillId="0" borderId="46" xfId="0" applyFont="1" applyBorder="1" applyAlignment="1">
      <alignment vertical="top" wrapText="1"/>
    </xf>
    <xf numFmtId="0" fontId="10" fillId="0" borderId="47" xfId="0" applyFont="1" applyBorder="1" applyAlignment="1">
      <alignment horizontal="center" vertical="top" wrapText="1"/>
    </xf>
    <xf numFmtId="0" fontId="8" fillId="5" borderId="14" xfId="0" quotePrefix="1" applyFont="1" applyFill="1" applyBorder="1" applyAlignment="1">
      <alignment horizontal="center" vertical="top" wrapText="1"/>
    </xf>
    <xf numFmtId="0" fontId="10" fillId="0" borderId="49" xfId="0" applyFont="1" applyBorder="1" applyAlignment="1">
      <alignment vertical="top" wrapText="1"/>
    </xf>
    <xf numFmtId="0" fontId="10" fillId="0" borderId="50" xfId="0" applyFont="1" applyBorder="1" applyAlignment="1">
      <alignment vertical="top" wrapText="1"/>
    </xf>
    <xf numFmtId="0" fontId="8" fillId="7" borderId="14" xfId="0" quotePrefix="1" applyFont="1" applyFill="1" applyBorder="1" applyAlignment="1">
      <alignment horizontal="center" vertical="top" wrapText="1"/>
    </xf>
    <xf numFmtId="0" fontId="8" fillId="7" borderId="21" xfId="0" quotePrefix="1" applyFont="1" applyFill="1" applyBorder="1" applyAlignment="1">
      <alignment horizontal="center" vertical="top" wrapText="1"/>
    </xf>
    <xf numFmtId="0" fontId="8" fillId="6" borderId="14" xfId="0" quotePrefix="1" applyFont="1" applyFill="1" applyBorder="1" applyAlignment="1">
      <alignment horizontal="center" vertical="top" wrapText="1"/>
    </xf>
    <xf numFmtId="0" fontId="8" fillId="9" borderId="14" xfId="0" quotePrefix="1" applyFont="1" applyFill="1" applyBorder="1" applyAlignment="1">
      <alignment horizontal="center" vertical="top" wrapText="1"/>
    </xf>
    <xf numFmtId="0" fontId="8" fillId="5" borderId="21" xfId="0" quotePrefix="1" applyFont="1" applyFill="1" applyBorder="1" applyAlignment="1">
      <alignment horizontal="center" vertical="top" wrapText="1"/>
    </xf>
    <xf numFmtId="0" fontId="8" fillId="9" borderId="14" xfId="0" applyFont="1" applyFill="1" applyBorder="1" applyAlignment="1">
      <alignment horizontal="center" vertical="top" wrapText="1"/>
    </xf>
    <xf numFmtId="0" fontId="8" fillId="7" borderId="21" xfId="0" applyFont="1" applyFill="1" applyBorder="1" applyAlignment="1">
      <alignment horizontal="center" vertical="top" wrapText="1"/>
    </xf>
    <xf numFmtId="0" fontId="8" fillId="5" borderId="14" xfId="0" applyFont="1" applyFill="1" applyBorder="1" applyAlignment="1">
      <alignment horizontal="center" vertical="top" wrapText="1"/>
    </xf>
    <xf numFmtId="0" fontId="8" fillId="6" borderId="21" xfId="0" applyFont="1" applyFill="1" applyBorder="1" applyAlignment="1">
      <alignment horizontal="center" vertical="top" wrapText="1"/>
    </xf>
    <xf numFmtId="0" fontId="8" fillId="7" borderId="14" xfId="0" applyFont="1" applyFill="1" applyBorder="1" applyAlignment="1">
      <alignment horizontal="center" vertical="top" wrapText="1"/>
    </xf>
    <xf numFmtId="0" fontId="8" fillId="9" borderId="21" xfId="0" applyFont="1" applyFill="1" applyBorder="1" applyAlignment="1">
      <alignment horizontal="center" vertical="top" wrapText="1"/>
    </xf>
    <xf numFmtId="0" fontId="8" fillId="0" borderId="49" xfId="0" applyFont="1" applyBorder="1" applyAlignment="1">
      <alignment vertical="top" wrapText="1"/>
    </xf>
    <xf numFmtId="0" fontId="8" fillId="0" borderId="50" xfId="0" applyFont="1" applyBorder="1" applyAlignment="1">
      <alignment vertical="top" wrapText="1"/>
    </xf>
    <xf numFmtId="0" fontId="8" fillId="0" borderId="34" xfId="0" applyFont="1" applyBorder="1" applyAlignment="1">
      <alignment vertical="top" wrapText="1"/>
    </xf>
    <xf numFmtId="0" fontId="8" fillId="0" borderId="33" xfId="0" applyFont="1" applyBorder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14" fillId="11" borderId="70" xfId="2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top" wrapText="1"/>
    </xf>
    <xf numFmtId="0" fontId="10" fillId="8" borderId="0" xfId="0" applyFont="1" applyFill="1" applyBorder="1" applyAlignment="1">
      <alignment horizontal="left"/>
    </xf>
    <xf numFmtId="0" fontId="10" fillId="8" borderId="0" xfId="0" applyFont="1" applyFill="1" applyBorder="1" applyAlignment="1">
      <alignment vertical="top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10" borderId="42" xfId="0" applyFont="1" applyFill="1" applyBorder="1" applyAlignment="1">
      <alignment vertical="center" wrapText="1"/>
    </xf>
    <xf numFmtId="0" fontId="10" fillId="0" borderId="30" xfId="0" applyFont="1" applyBorder="1" applyAlignment="1">
      <alignment vertical="top" wrapText="1"/>
    </xf>
    <xf numFmtId="0" fontId="10" fillId="0" borderId="31" xfId="0" applyFont="1" applyBorder="1" applyAlignment="1">
      <alignment vertical="top" wrapText="1"/>
    </xf>
    <xf numFmtId="0" fontId="10" fillId="0" borderId="52" xfId="0" applyFont="1" applyBorder="1" applyAlignment="1">
      <alignment horizontal="center" vertical="top" wrapText="1"/>
    </xf>
    <xf numFmtId="0" fontId="10" fillId="0" borderId="53" xfId="0" applyFont="1" applyBorder="1" applyAlignment="1">
      <alignment horizontal="center" vertical="top" wrapText="1"/>
    </xf>
    <xf numFmtId="0" fontId="10" fillId="0" borderId="73" xfId="0" applyFont="1" applyBorder="1" applyAlignment="1">
      <alignment horizontal="center" vertical="top" wrapText="1"/>
    </xf>
    <xf numFmtId="0" fontId="8" fillId="7" borderId="74" xfId="0" quotePrefix="1" applyFont="1" applyFill="1" applyBorder="1" applyAlignment="1">
      <alignment horizontal="center" vertical="top" wrapText="1"/>
    </xf>
    <xf numFmtId="0" fontId="10" fillId="0" borderId="75" xfId="0" applyFont="1" applyBorder="1" applyAlignment="1">
      <alignment vertical="top" wrapText="1"/>
    </xf>
    <xf numFmtId="0" fontId="10" fillId="0" borderId="76" xfId="0" applyFont="1" applyBorder="1" applyAlignment="1">
      <alignment vertical="top" wrapText="1"/>
    </xf>
    <xf numFmtId="0" fontId="10" fillId="0" borderId="77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8" fillId="0" borderId="53" xfId="0" applyFont="1" applyBorder="1" applyAlignment="1">
      <alignment vertical="top" wrapText="1"/>
    </xf>
    <xf numFmtId="0" fontId="10" fillId="10" borderId="67" xfId="0" applyFont="1" applyFill="1" applyBorder="1" applyAlignment="1">
      <alignment vertical="center" wrapText="1"/>
    </xf>
    <xf numFmtId="0" fontId="10" fillId="0" borderId="44" xfId="0" applyFont="1" applyBorder="1" applyAlignment="1">
      <alignment vertical="top" wrapText="1"/>
    </xf>
    <xf numFmtId="0" fontId="10" fillId="0" borderId="48" xfId="0" applyFont="1" applyBorder="1" applyAlignment="1">
      <alignment vertical="top" wrapText="1"/>
    </xf>
    <xf numFmtId="0" fontId="10" fillId="0" borderId="50" xfId="0" applyFont="1" applyBorder="1" applyAlignment="1">
      <alignment horizontal="center" vertical="top" wrapText="1"/>
    </xf>
    <xf numFmtId="0" fontId="10" fillId="0" borderId="79" xfId="0" applyFont="1" applyBorder="1" applyAlignment="1">
      <alignment horizontal="center" vertical="top" wrapText="1"/>
    </xf>
    <xf numFmtId="0" fontId="10" fillId="0" borderId="80" xfId="0" applyFont="1" applyBorder="1" applyAlignment="1">
      <alignment vertical="top" wrapText="1"/>
    </xf>
    <xf numFmtId="0" fontId="10" fillId="0" borderId="81" xfId="0" applyFont="1" applyBorder="1" applyAlignment="1">
      <alignment vertical="top" wrapText="1"/>
    </xf>
    <xf numFmtId="0" fontId="10" fillId="0" borderId="82" xfId="0" applyFont="1" applyBorder="1" applyAlignment="1">
      <alignment vertical="top" wrapText="1"/>
    </xf>
    <xf numFmtId="0" fontId="8" fillId="0" borderId="0" xfId="0" applyFont="1" applyAlignment="1">
      <alignment vertical="top"/>
    </xf>
    <xf numFmtId="0" fontId="15" fillId="0" borderId="83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top" wrapText="1"/>
    </xf>
    <xf numFmtId="0" fontId="10" fillId="0" borderId="82" xfId="0" applyFont="1" applyBorder="1" applyAlignment="1">
      <alignment horizontal="center" vertical="top" wrapText="1"/>
    </xf>
    <xf numFmtId="0" fontId="8" fillId="0" borderId="82" xfId="0" applyFont="1" applyBorder="1" applyAlignment="1">
      <alignment vertical="top" wrapText="1"/>
    </xf>
    <xf numFmtId="0" fontId="10" fillId="0" borderId="3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0" fillId="0" borderId="65" xfId="0" applyFont="1" applyBorder="1" applyAlignment="1">
      <alignment horizontal="center" vertical="top" wrapText="1"/>
    </xf>
    <xf numFmtId="0" fontId="8" fillId="5" borderId="66" xfId="0" quotePrefix="1" applyFont="1" applyFill="1" applyBorder="1" applyAlignment="1">
      <alignment horizontal="center" vertical="top" wrapText="1"/>
    </xf>
    <xf numFmtId="0" fontId="10" fillId="0" borderId="87" xfId="0" applyFont="1" applyBorder="1" applyAlignment="1">
      <alignment vertical="top" wrapText="1"/>
    </xf>
    <xf numFmtId="0" fontId="8" fillId="7" borderId="66" xfId="0" quotePrefix="1" applyFont="1" applyFill="1" applyBorder="1" applyAlignment="1">
      <alignment horizontal="center" vertical="top" wrapText="1"/>
    </xf>
    <xf numFmtId="0" fontId="10" fillId="5" borderId="65" xfId="0" quotePrefix="1" applyFont="1" applyFill="1" applyBorder="1" applyAlignment="1">
      <alignment horizontal="center" vertical="top" wrapText="1"/>
    </xf>
    <xf numFmtId="0" fontId="8" fillId="6" borderId="66" xfId="0" quotePrefix="1" applyFont="1" applyFill="1" applyBorder="1" applyAlignment="1">
      <alignment horizontal="center" vertical="top" wrapText="1"/>
    </xf>
    <xf numFmtId="0" fontId="8" fillId="9" borderId="66" xfId="0" quotePrefix="1" applyFont="1" applyFill="1" applyBorder="1" applyAlignment="1">
      <alignment horizontal="center" vertical="top" wrapText="1"/>
    </xf>
    <xf numFmtId="0" fontId="8" fillId="6" borderId="65" xfId="0" quotePrefix="1" applyFont="1" applyFill="1" applyBorder="1" applyAlignment="1">
      <alignment horizontal="center" vertical="top" wrapText="1"/>
    </xf>
    <xf numFmtId="0" fontId="8" fillId="5" borderId="65" xfId="0" quotePrefix="1" applyFont="1" applyFill="1" applyBorder="1" applyAlignment="1">
      <alignment horizontal="center" vertical="top" wrapText="1"/>
    </xf>
    <xf numFmtId="0" fontId="8" fillId="9" borderId="65" xfId="0" quotePrefix="1" applyFont="1" applyFill="1" applyBorder="1" applyAlignment="1">
      <alignment horizontal="center" vertical="top" wrapText="1"/>
    </xf>
    <xf numFmtId="0" fontId="8" fillId="7" borderId="65" xfId="0" quotePrefix="1" applyFont="1" applyFill="1" applyBorder="1" applyAlignment="1">
      <alignment horizontal="center" vertical="top" wrapText="1"/>
    </xf>
    <xf numFmtId="0" fontId="10" fillId="7" borderId="65" xfId="0" quotePrefix="1" applyFont="1" applyFill="1" applyBorder="1" applyAlignment="1">
      <alignment horizontal="center" vertical="top" wrapText="1"/>
    </xf>
    <xf numFmtId="0" fontId="8" fillId="7" borderId="66" xfId="0" applyFont="1" applyFill="1" applyBorder="1" applyAlignment="1">
      <alignment horizontal="center" vertical="top" wrapText="1"/>
    </xf>
    <xf numFmtId="0" fontId="8" fillId="9" borderId="66" xfId="0" applyFont="1" applyFill="1" applyBorder="1" applyAlignment="1">
      <alignment horizontal="center" vertical="top" wrapText="1"/>
    </xf>
    <xf numFmtId="0" fontId="8" fillId="5" borderId="66" xfId="0" applyFont="1" applyFill="1" applyBorder="1" applyAlignment="1">
      <alignment horizontal="center" vertical="top" wrapText="1"/>
    </xf>
    <xf numFmtId="0" fontId="8" fillId="6" borderId="66" xfId="0" applyFont="1" applyFill="1" applyBorder="1" applyAlignment="1">
      <alignment horizontal="center" vertical="top" wrapText="1"/>
    </xf>
    <xf numFmtId="0" fontId="10" fillId="6" borderId="65" xfId="0" quotePrefix="1" applyFont="1" applyFill="1" applyBorder="1" applyAlignment="1">
      <alignment horizontal="center" vertical="top" wrapText="1"/>
    </xf>
    <xf numFmtId="0" fontId="10" fillId="7" borderId="65" xfId="0" applyFont="1" applyFill="1" applyBorder="1" applyAlignment="1">
      <alignment horizontal="center" vertical="top" wrapText="1"/>
    </xf>
    <xf numFmtId="0" fontId="10" fillId="5" borderId="65" xfId="0" applyFont="1" applyFill="1" applyBorder="1" applyAlignment="1">
      <alignment horizontal="center" vertical="top" wrapText="1"/>
    </xf>
    <xf numFmtId="0" fontId="10" fillId="6" borderId="65" xfId="0" applyFont="1" applyFill="1" applyBorder="1" applyAlignment="1">
      <alignment horizontal="center" vertical="top" wrapText="1"/>
    </xf>
    <xf numFmtId="0" fontId="8" fillId="0" borderId="65" xfId="0" applyFont="1" applyBorder="1" applyAlignment="1">
      <alignment horizontal="center" vertical="top" wrapText="1"/>
    </xf>
    <xf numFmtId="0" fontId="8" fillId="5" borderId="91" xfId="0" applyFont="1" applyFill="1" applyBorder="1" applyAlignment="1">
      <alignment horizontal="center" vertical="top" wrapText="1"/>
    </xf>
    <xf numFmtId="0" fontId="8" fillId="0" borderId="87" xfId="0" applyFont="1" applyBorder="1" applyAlignment="1">
      <alignment vertical="top" wrapText="1"/>
    </xf>
    <xf numFmtId="0" fontId="8" fillId="7" borderId="91" xfId="0" applyFont="1" applyFill="1" applyBorder="1" applyAlignment="1">
      <alignment horizontal="center" vertical="top" wrapText="1"/>
    </xf>
    <xf numFmtId="0" fontId="8" fillId="0" borderId="92" xfId="0" applyFont="1" applyBorder="1" applyAlignment="1">
      <alignment horizontal="center" vertical="top" wrapText="1"/>
    </xf>
    <xf numFmtId="0" fontId="8" fillId="0" borderId="93" xfId="0" applyFont="1" applyBorder="1" applyAlignment="1">
      <alignment horizontal="center" vertical="top" wrapText="1"/>
    </xf>
    <xf numFmtId="0" fontId="8" fillId="0" borderId="94" xfId="0" applyFont="1" applyBorder="1" applyAlignment="1">
      <alignment vertical="top" wrapText="1"/>
    </xf>
    <xf numFmtId="0" fontId="17" fillId="10" borderId="86" xfId="2" applyFont="1" applyFill="1" applyBorder="1" applyAlignment="1">
      <alignment vertical="center" wrapText="1"/>
    </xf>
    <xf numFmtId="0" fontId="17" fillId="10" borderId="87" xfId="2" applyFont="1" applyFill="1" applyBorder="1" applyAlignment="1">
      <alignment vertical="center" wrapText="1"/>
    </xf>
    <xf numFmtId="0" fontId="10" fillId="0" borderId="45" xfId="0" applyFont="1" applyBorder="1" applyAlignment="1">
      <alignment horizontal="center" vertical="top" wrapText="1"/>
    </xf>
    <xf numFmtId="0" fontId="8" fillId="0" borderId="46" xfId="0" applyFont="1" applyBorder="1" applyAlignment="1">
      <alignment vertical="top" wrapText="1"/>
    </xf>
    <xf numFmtId="0" fontId="8" fillId="6" borderId="14" xfId="0" applyFont="1" applyFill="1" applyBorder="1" applyAlignment="1">
      <alignment horizontal="center" vertical="top" wrapText="1"/>
    </xf>
    <xf numFmtId="0" fontId="8" fillId="5" borderId="21" xfId="0" applyFont="1" applyFill="1" applyBorder="1" applyAlignment="1">
      <alignment horizontal="center" vertical="top" wrapText="1"/>
    </xf>
    <xf numFmtId="0" fontId="8" fillId="0" borderId="47" xfId="0" applyFont="1" applyBorder="1" applyAlignment="1">
      <alignment horizontal="center" vertical="top" wrapText="1"/>
    </xf>
    <xf numFmtId="0" fontId="8" fillId="0" borderId="50" xfId="0" applyFont="1" applyBorder="1" applyAlignment="1">
      <alignment horizontal="center" vertical="top" wrapText="1"/>
    </xf>
    <xf numFmtId="0" fontId="14" fillId="11" borderId="95" xfId="2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10" borderId="97" xfId="0" applyFont="1" applyFill="1" applyBorder="1" applyAlignment="1">
      <alignment horizontal="center" vertical="center" wrapText="1"/>
    </xf>
    <xf numFmtId="0" fontId="8" fillId="7" borderId="96" xfId="0" quotePrefix="1" applyFont="1" applyFill="1" applyBorder="1" applyAlignment="1">
      <alignment horizontal="center" vertical="top" wrapText="1"/>
    </xf>
    <xf numFmtId="0" fontId="8" fillId="5" borderId="35" xfId="0" quotePrefix="1" applyFont="1" applyFill="1" applyBorder="1" applyAlignment="1">
      <alignment horizontal="center" vertical="top" wrapText="1"/>
    </xf>
    <xf numFmtId="0" fontId="10" fillId="0" borderId="98" xfId="0" applyFont="1" applyBorder="1" applyAlignment="1">
      <alignment horizontal="center" vertical="top" wrapText="1"/>
    </xf>
    <xf numFmtId="0" fontId="8" fillId="5" borderId="96" xfId="0" quotePrefix="1" applyFont="1" applyFill="1" applyBorder="1" applyAlignment="1">
      <alignment horizontal="center" vertical="top" wrapText="1"/>
    </xf>
    <xf numFmtId="0" fontId="10" fillId="0" borderId="99" xfId="0" applyFont="1" applyBorder="1" applyAlignment="1">
      <alignment horizontal="center" vertical="top" wrapText="1"/>
    </xf>
    <xf numFmtId="0" fontId="8" fillId="5" borderId="100" xfId="0" quotePrefix="1" applyFont="1" applyFill="1" applyBorder="1" applyAlignment="1">
      <alignment horizontal="center" vertical="top" wrapText="1"/>
    </xf>
    <xf numFmtId="0" fontId="10" fillId="0" borderId="101" xfId="0" applyFont="1" applyBorder="1" applyAlignment="1">
      <alignment vertical="top" wrapText="1"/>
    </xf>
    <xf numFmtId="0" fontId="10" fillId="0" borderId="102" xfId="0" applyFont="1" applyBorder="1" applyAlignment="1">
      <alignment vertical="top" wrapText="1"/>
    </xf>
    <xf numFmtId="0" fontId="10" fillId="0" borderId="103" xfId="0" applyFont="1" applyBorder="1" applyAlignment="1">
      <alignment vertical="top" wrapText="1"/>
    </xf>
    <xf numFmtId="0" fontId="8" fillId="5" borderId="97" xfId="0" quotePrefix="1" applyFont="1" applyFill="1" applyBorder="1" applyAlignment="1">
      <alignment horizontal="center" vertical="top" wrapText="1"/>
    </xf>
    <xf numFmtId="0" fontId="8" fillId="5" borderId="40" xfId="0" quotePrefix="1" applyFont="1" applyFill="1" applyBorder="1" applyAlignment="1">
      <alignment horizontal="center" vertical="top" wrapText="1"/>
    </xf>
    <xf numFmtId="0" fontId="10" fillId="0" borderId="104" xfId="0" applyFont="1" applyBorder="1" applyAlignment="1">
      <alignment horizontal="center" vertical="top" wrapText="1"/>
    </xf>
    <xf numFmtId="0" fontId="8" fillId="5" borderId="105" xfId="0" applyFont="1" applyFill="1" applyBorder="1" applyAlignment="1">
      <alignment horizontal="center" vertical="top" wrapText="1"/>
    </xf>
    <xf numFmtId="0" fontId="10" fillId="0" borderId="106" xfId="0" applyFont="1" applyBorder="1" applyAlignment="1">
      <alignment horizontal="center" vertical="top" wrapText="1"/>
    </xf>
    <xf numFmtId="0" fontId="10" fillId="0" borderId="107" xfId="0" applyFont="1" applyBorder="1" applyAlignment="1">
      <alignment horizontal="center" vertical="top" wrapText="1"/>
    </xf>
    <xf numFmtId="0" fontId="8" fillId="6" borderId="96" xfId="0" quotePrefix="1" applyFont="1" applyFill="1" applyBorder="1" applyAlignment="1">
      <alignment horizontal="center" vertical="top" wrapText="1"/>
    </xf>
    <xf numFmtId="0" fontId="8" fillId="9" borderId="21" xfId="0" quotePrefix="1" applyFont="1" applyFill="1" applyBorder="1" applyAlignment="1">
      <alignment horizontal="center" vertical="top" wrapText="1"/>
    </xf>
    <xf numFmtId="0" fontId="8" fillId="7" borderId="35" xfId="0" quotePrefix="1" applyFont="1" applyFill="1" applyBorder="1" applyAlignment="1">
      <alignment horizontal="center" vertical="top" wrapText="1"/>
    </xf>
    <xf numFmtId="0" fontId="8" fillId="7" borderId="96" xfId="0" applyFont="1" applyFill="1" applyBorder="1" applyAlignment="1">
      <alignment horizontal="center" vertical="top" wrapText="1"/>
    </xf>
    <xf numFmtId="0" fontId="8" fillId="5" borderId="96" xfId="0" applyFont="1" applyFill="1" applyBorder="1" applyAlignment="1">
      <alignment horizontal="center" vertical="top" wrapText="1"/>
    </xf>
    <xf numFmtId="0" fontId="10" fillId="0" borderId="39" xfId="0" applyFont="1" applyBorder="1" applyAlignment="1">
      <alignment horizontal="center" vertical="top" wrapText="1"/>
    </xf>
    <xf numFmtId="0" fontId="8" fillId="6" borderId="40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0" fillId="0" borderId="34" xfId="0" applyFont="1" applyBorder="1" applyAlignment="1">
      <alignment vertical="top" wrapText="1"/>
    </xf>
    <xf numFmtId="0" fontId="10" fillId="0" borderId="33" xfId="0" applyFont="1" applyBorder="1" applyAlignment="1">
      <alignment horizontal="center" vertical="top" wrapText="1"/>
    </xf>
    <xf numFmtId="0" fontId="10" fillId="0" borderId="81" xfId="0" applyFont="1" applyBorder="1" applyAlignment="1">
      <alignment horizontal="center" vertical="top" wrapText="1"/>
    </xf>
    <xf numFmtId="0" fontId="8" fillId="6" borderId="35" xfId="0" quotePrefix="1" applyFont="1" applyFill="1" applyBorder="1" applyAlignment="1">
      <alignment horizontal="center" vertical="top" wrapText="1"/>
    </xf>
    <xf numFmtId="0" fontId="8" fillId="6" borderId="96" xfId="0" applyFont="1" applyFill="1" applyBorder="1" applyAlignment="1">
      <alignment horizontal="center" vertical="top" wrapText="1"/>
    </xf>
    <xf numFmtId="0" fontId="8" fillId="7" borderId="35" xfId="0" applyFont="1" applyFill="1" applyBorder="1" applyAlignment="1">
      <alignment horizontal="center" vertical="top" wrapText="1"/>
    </xf>
    <xf numFmtId="0" fontId="8" fillId="5" borderId="35" xfId="0" applyFont="1" applyFill="1" applyBorder="1" applyAlignment="1">
      <alignment horizontal="center" vertical="top" wrapText="1"/>
    </xf>
    <xf numFmtId="0" fontId="8" fillId="7" borderId="97" xfId="0" applyFont="1" applyFill="1" applyBorder="1" applyAlignment="1">
      <alignment horizontal="center" vertical="top" wrapText="1"/>
    </xf>
    <xf numFmtId="0" fontId="8" fillId="7" borderId="108" xfId="0" applyFont="1" applyFill="1" applyBorder="1" applyAlignment="1">
      <alignment horizontal="center" vertical="top" wrapText="1"/>
    </xf>
    <xf numFmtId="0" fontId="8" fillId="7" borderId="109" xfId="0" applyFont="1" applyFill="1" applyBorder="1" applyAlignment="1">
      <alignment horizontal="center" vertical="top" wrapText="1"/>
    </xf>
    <xf numFmtId="0" fontId="8" fillId="6" borderId="105" xfId="0" applyFont="1" applyFill="1" applyBorder="1" applyAlignment="1">
      <alignment horizontal="center" vertical="top" wrapText="1"/>
    </xf>
    <xf numFmtId="0" fontId="8" fillId="7" borderId="105" xfId="0" applyFont="1" applyFill="1" applyBorder="1" applyAlignment="1">
      <alignment horizontal="center" vertical="top" wrapText="1"/>
    </xf>
    <xf numFmtId="0" fontId="8" fillId="5" borderId="108" xfId="0" applyFont="1" applyFill="1" applyBorder="1" applyAlignment="1">
      <alignment horizontal="center" vertical="top" wrapText="1"/>
    </xf>
    <xf numFmtId="0" fontId="8" fillId="9" borderId="105" xfId="0" applyFont="1" applyFill="1" applyBorder="1" applyAlignment="1">
      <alignment horizontal="center" vertical="top" wrapText="1"/>
    </xf>
    <xf numFmtId="0" fontId="8" fillId="6" borderId="109" xfId="0" applyFont="1" applyFill="1" applyBorder="1" applyAlignment="1">
      <alignment horizontal="center" vertical="top" wrapText="1"/>
    </xf>
    <xf numFmtId="0" fontId="8" fillId="6" borderId="108" xfId="0" applyFont="1" applyFill="1" applyBorder="1" applyAlignment="1">
      <alignment horizontal="center" vertical="top" wrapText="1"/>
    </xf>
    <xf numFmtId="0" fontId="8" fillId="6" borderId="35" xfId="0" applyFont="1" applyFill="1" applyBorder="1" applyAlignment="1">
      <alignment horizontal="center" vertical="top" wrapText="1"/>
    </xf>
    <xf numFmtId="0" fontId="8" fillId="0" borderId="98" xfId="0" applyFont="1" applyBorder="1" applyAlignment="1">
      <alignment horizontal="center" vertical="top" wrapText="1"/>
    </xf>
    <xf numFmtId="0" fontId="8" fillId="5" borderId="109" xfId="0" applyFont="1" applyFill="1" applyBorder="1" applyAlignment="1">
      <alignment horizontal="center" vertical="top" wrapText="1"/>
    </xf>
    <xf numFmtId="0" fontId="8" fillId="0" borderId="79" xfId="0" applyFont="1" applyBorder="1" applyAlignment="1">
      <alignment horizontal="center" vertical="top" wrapText="1"/>
    </xf>
    <xf numFmtId="0" fontId="8" fillId="9" borderId="108" xfId="0" applyFont="1" applyFill="1" applyBorder="1" applyAlignment="1">
      <alignment horizontal="center" vertical="top" wrapText="1"/>
    </xf>
    <xf numFmtId="0" fontId="8" fillId="0" borderId="81" xfId="0" applyFont="1" applyBorder="1" applyAlignment="1">
      <alignment vertical="top" wrapText="1"/>
    </xf>
    <xf numFmtId="0" fontId="8" fillId="5" borderId="109" xfId="0" quotePrefix="1" applyFont="1" applyFill="1" applyBorder="1" applyAlignment="1">
      <alignment horizontal="center" vertical="top" wrapText="1"/>
    </xf>
    <xf numFmtId="0" fontId="8" fillId="5" borderId="105" xfId="0" quotePrefix="1" applyFont="1" applyFill="1" applyBorder="1" applyAlignment="1">
      <alignment horizontal="center" vertical="top" wrapText="1"/>
    </xf>
    <xf numFmtId="0" fontId="8" fillId="7" borderId="105" xfId="0" quotePrefix="1" applyFont="1" applyFill="1" applyBorder="1" applyAlignment="1">
      <alignment horizontal="center" vertical="top" wrapText="1"/>
    </xf>
    <xf numFmtId="0" fontId="8" fillId="9" borderId="105" xfId="0" quotePrefix="1" applyFont="1" applyFill="1" applyBorder="1" applyAlignment="1">
      <alignment horizontal="center" vertical="top" wrapText="1"/>
    </xf>
    <xf numFmtId="0" fontId="8" fillId="5" borderId="108" xfId="0" quotePrefix="1" applyFont="1" applyFill="1" applyBorder="1" applyAlignment="1">
      <alignment horizontal="center" vertical="top" wrapText="1"/>
    </xf>
    <xf numFmtId="0" fontId="8" fillId="9" borderId="110" xfId="0" quotePrefix="1" applyFont="1" applyFill="1" applyBorder="1" applyAlignment="1">
      <alignment horizontal="center" vertical="top" wrapText="1"/>
    </xf>
    <xf numFmtId="0" fontId="7" fillId="0" borderId="88" xfId="0" applyFont="1" applyBorder="1" applyAlignment="1">
      <alignment horizontal="center" vertical="top" wrapText="1"/>
    </xf>
    <xf numFmtId="0" fontId="10" fillId="0" borderId="36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72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68" xfId="0" applyFont="1" applyBorder="1" applyAlignment="1">
      <alignment horizontal="center" vertical="center" wrapText="1"/>
    </xf>
    <xf numFmtId="0" fontId="10" fillId="0" borderId="69" xfId="0" applyFont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0" fillId="0" borderId="90" xfId="0" applyFont="1" applyBorder="1" applyAlignment="1">
      <alignment horizontal="center" vertical="center" wrapText="1"/>
    </xf>
    <xf numFmtId="0" fontId="10" fillId="0" borderId="89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8"/>
  <sheetViews>
    <sheetView workbookViewId="0">
      <pane ySplit="2" topLeftCell="A139" activePane="bottomLeft" state="frozen"/>
      <selection pane="bottomLeft" activeCell="I138" sqref="I138:I144"/>
    </sheetView>
  </sheetViews>
  <sheetFormatPr defaultColWidth="8.7109375" defaultRowHeight="21.75"/>
  <cols>
    <col min="1" max="1" width="7.42578125" style="105" customWidth="1"/>
    <col min="2" max="2" width="18.7109375" style="79" customWidth="1"/>
    <col min="3" max="3" width="21.7109375" style="79" customWidth="1"/>
    <col min="4" max="4" width="10.85546875" style="79" customWidth="1"/>
    <col min="5" max="5" width="21.7109375" style="79" customWidth="1"/>
    <col min="6" max="6" width="21.7109375" style="105" customWidth="1"/>
    <col min="7" max="7" width="7.42578125" style="105" customWidth="1"/>
    <col min="8" max="8" width="24" style="119" customWidth="1"/>
    <col min="9" max="9" width="10.42578125" style="120" customWidth="1"/>
    <col min="10" max="10" width="35.42578125" style="119" customWidth="1"/>
    <col min="11" max="11" width="25.42578125" style="120" customWidth="1"/>
    <col min="12" max="12" width="25.42578125" style="3" customWidth="1"/>
    <col min="13" max="13" width="25.42578125" style="3" hidden="1" customWidth="1"/>
    <col min="14" max="16" width="0" style="3" hidden="1" customWidth="1"/>
    <col min="17" max="17" width="48.28515625" style="3" bestFit="1" customWidth="1"/>
    <col min="18" max="16384" width="8.7109375" style="3"/>
  </cols>
  <sheetData>
    <row r="1" spans="1:17" ht="15" customHeight="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7" s="16" customFormat="1" ht="44.25" thickBot="1">
      <c r="A2" s="4" t="s">
        <v>0</v>
      </c>
      <c r="B2" s="5" t="s">
        <v>1</v>
      </c>
      <c r="C2" s="6" t="s">
        <v>2</v>
      </c>
      <c r="D2" s="7" t="s">
        <v>3</v>
      </c>
      <c r="E2" s="8" t="s">
        <v>4</v>
      </c>
      <c r="F2" s="9" t="s">
        <v>5</v>
      </c>
      <c r="G2" s="10" t="s">
        <v>6</v>
      </c>
      <c r="H2" s="11" t="s">
        <v>7</v>
      </c>
      <c r="I2" s="12" t="s">
        <v>8</v>
      </c>
      <c r="J2" s="11" t="s">
        <v>9</v>
      </c>
      <c r="K2" s="13" t="s">
        <v>10</v>
      </c>
      <c r="L2" s="14"/>
      <c r="M2" s="15"/>
    </row>
    <row r="3" spans="1:17" s="24" customFormat="1" ht="65.25">
      <c r="A3" s="17" t="s">
        <v>11</v>
      </c>
      <c r="B3" s="18" t="s">
        <v>458</v>
      </c>
      <c r="C3" s="19" t="s">
        <v>12</v>
      </c>
      <c r="D3" s="20" t="s">
        <v>13</v>
      </c>
      <c r="E3" s="21" t="s">
        <v>14</v>
      </c>
      <c r="F3" s="19" t="s">
        <v>12</v>
      </c>
      <c r="G3" s="22" t="s">
        <v>15</v>
      </c>
      <c r="H3" s="18" t="s">
        <v>16</v>
      </c>
      <c r="I3" s="23" t="s">
        <v>17</v>
      </c>
      <c r="J3" s="18" t="s">
        <v>18</v>
      </c>
      <c r="K3" s="19" t="s">
        <v>19</v>
      </c>
      <c r="M3" s="24">
        <f>COUNTIF($K$3:$K$144,"สำนักนายกรัฐมนตรี")</f>
        <v>0</v>
      </c>
      <c r="N3" s="24">
        <v>1</v>
      </c>
      <c r="Q3" s="25"/>
    </row>
    <row r="4" spans="1:17" s="24" customFormat="1" ht="65.25">
      <c r="A4" s="26"/>
      <c r="B4" s="27"/>
      <c r="C4" s="28"/>
      <c r="D4" s="29" t="s">
        <v>20</v>
      </c>
      <c r="E4" s="30" t="s">
        <v>21</v>
      </c>
      <c r="F4" s="28" t="s">
        <v>12</v>
      </c>
      <c r="G4" s="26"/>
      <c r="H4" s="27"/>
      <c r="I4" s="31" t="s">
        <v>22</v>
      </c>
      <c r="J4" s="27" t="s">
        <v>23</v>
      </c>
      <c r="K4" s="28" t="s">
        <v>24</v>
      </c>
      <c r="M4" s="24">
        <f>COUNTIF($K$3:$K$144,"กระทรวงกลาโหม")</f>
        <v>4</v>
      </c>
      <c r="Q4" s="25"/>
    </row>
    <row r="5" spans="1:17" s="24" customFormat="1" ht="43.5">
      <c r="A5" s="26"/>
      <c r="B5" s="27"/>
      <c r="C5" s="28"/>
      <c r="D5" s="26"/>
      <c r="E5" s="32"/>
      <c r="F5" s="28"/>
      <c r="G5" s="26"/>
      <c r="H5" s="27"/>
      <c r="I5" s="33" t="s">
        <v>25</v>
      </c>
      <c r="J5" s="27" t="s">
        <v>26</v>
      </c>
      <c r="K5" s="28" t="s">
        <v>27</v>
      </c>
      <c r="L5" s="34"/>
      <c r="M5" s="24">
        <f>COUNTIF($K$3:$K$144,"กระทรวงการคลัง")</f>
        <v>3</v>
      </c>
      <c r="Q5" s="25"/>
    </row>
    <row r="6" spans="1:17" s="24" customFormat="1" ht="87">
      <c r="A6" s="26"/>
      <c r="B6" s="27"/>
      <c r="C6" s="28"/>
      <c r="D6" s="26"/>
      <c r="E6" s="32"/>
      <c r="F6" s="28"/>
      <c r="G6" s="35" t="s">
        <v>28</v>
      </c>
      <c r="H6" s="27" t="s">
        <v>29</v>
      </c>
      <c r="I6" s="33" t="s">
        <v>30</v>
      </c>
      <c r="J6" s="27" t="s">
        <v>31</v>
      </c>
      <c r="K6" s="28" t="s">
        <v>12</v>
      </c>
      <c r="L6" s="36"/>
      <c r="M6" s="24">
        <f>COUNTIF($K$3:$K$144,"กระทรวงการต่างประเทศ")</f>
        <v>6</v>
      </c>
      <c r="Q6" s="25"/>
    </row>
    <row r="7" spans="1:17" s="24" customFormat="1" ht="65.25">
      <c r="A7" s="26"/>
      <c r="B7" s="27"/>
      <c r="C7" s="28"/>
      <c r="D7" s="26"/>
      <c r="E7" s="30"/>
      <c r="F7" s="28"/>
      <c r="G7" s="26"/>
      <c r="H7" s="27"/>
      <c r="I7" s="33" t="s">
        <v>32</v>
      </c>
      <c r="J7" s="27" t="s">
        <v>33</v>
      </c>
      <c r="K7" s="28" t="s">
        <v>34</v>
      </c>
      <c r="M7" s="24">
        <f>COUNTIF($K$3:$K$144,"กระทรวงการท่องเที่ยวและกีฬา")</f>
        <v>12</v>
      </c>
      <c r="Q7" s="25"/>
    </row>
    <row r="8" spans="1:17" s="24" customFormat="1" ht="87">
      <c r="A8" s="26"/>
      <c r="B8" s="27"/>
      <c r="C8" s="28"/>
      <c r="D8" s="26"/>
      <c r="E8" s="32"/>
      <c r="F8" s="28"/>
      <c r="G8" s="35" t="s">
        <v>35</v>
      </c>
      <c r="H8" s="27" t="s">
        <v>36</v>
      </c>
      <c r="I8" s="31" t="s">
        <v>37</v>
      </c>
      <c r="J8" s="27" t="s">
        <v>38</v>
      </c>
      <c r="K8" s="28" t="s">
        <v>39</v>
      </c>
      <c r="M8" s="24">
        <f>COUNTIF($K$3:$K$144,"กระทรวงการพัฒนาสังคมและความมั่นคงของมนุษย์")</f>
        <v>8</v>
      </c>
      <c r="Q8" s="25"/>
    </row>
    <row r="9" spans="1:17" s="24" customFormat="1" ht="65.25">
      <c r="A9" s="26"/>
      <c r="B9" s="27"/>
      <c r="C9" s="28"/>
      <c r="D9" s="26"/>
      <c r="E9" s="32"/>
      <c r="F9" s="28"/>
      <c r="G9" s="26"/>
      <c r="H9" s="27"/>
      <c r="I9" s="31" t="s">
        <v>40</v>
      </c>
      <c r="J9" s="27" t="s">
        <v>41</v>
      </c>
      <c r="K9" s="28" t="s">
        <v>24</v>
      </c>
      <c r="M9" s="24">
        <f>COUNTIF($K$3:$K$144,"กระทรวงเกษตรและสหกรณ์")</f>
        <v>9</v>
      </c>
      <c r="Q9" s="25"/>
    </row>
    <row r="10" spans="1:17" s="24" customFormat="1" ht="87">
      <c r="A10" s="26"/>
      <c r="B10" s="27"/>
      <c r="C10" s="28"/>
      <c r="D10" s="26"/>
      <c r="E10" s="32"/>
      <c r="F10" s="28"/>
      <c r="G10" s="35" t="s">
        <v>42</v>
      </c>
      <c r="H10" s="27" t="s">
        <v>43</v>
      </c>
      <c r="I10" s="31" t="s">
        <v>44</v>
      </c>
      <c r="J10" s="27" t="s">
        <v>45</v>
      </c>
      <c r="K10" s="28" t="s">
        <v>12</v>
      </c>
      <c r="M10" s="24">
        <f>COUNTIF($K$3:$K$144,"กระทรวงคมนาคม")</f>
        <v>6</v>
      </c>
      <c r="Q10" s="25"/>
    </row>
    <row r="11" spans="1:17" s="24" customFormat="1" ht="87">
      <c r="A11" s="26"/>
      <c r="B11" s="27"/>
      <c r="C11" s="28"/>
      <c r="D11" s="26"/>
      <c r="E11" s="32"/>
      <c r="F11" s="28"/>
      <c r="G11" s="26"/>
      <c r="H11" s="27"/>
      <c r="I11" s="31" t="s">
        <v>46</v>
      </c>
      <c r="J11" s="27" t="s">
        <v>47</v>
      </c>
      <c r="K11" s="28" t="s">
        <v>48</v>
      </c>
      <c r="M11" s="24">
        <f>COUNTIF($K$3:$K$144,"กระทรวงทรัพยากรธรรมชาติและสิ่งแวดล้อม")</f>
        <v>10</v>
      </c>
      <c r="Q11" s="25"/>
    </row>
    <row r="12" spans="1:17" s="24" customFormat="1" ht="44.25" thickBot="1">
      <c r="A12" s="37"/>
      <c r="B12" s="38"/>
      <c r="C12" s="39"/>
      <c r="D12" s="37"/>
      <c r="E12" s="40"/>
      <c r="F12" s="39"/>
      <c r="G12" s="41" t="s">
        <v>49</v>
      </c>
      <c r="H12" s="38" t="s">
        <v>50</v>
      </c>
      <c r="I12" s="42" t="s">
        <v>51</v>
      </c>
      <c r="J12" s="38" t="s">
        <v>52</v>
      </c>
      <c r="K12" s="39" t="s">
        <v>12</v>
      </c>
      <c r="M12" s="24">
        <f>COUNTIF($K$3:$K$144,"กระทรวงดิจิทัลเพื่อเศรษฐกิจและสังคม")</f>
        <v>3</v>
      </c>
      <c r="Q12" s="25"/>
    </row>
    <row r="13" spans="1:17" s="24" customFormat="1" ht="106.5" customHeight="1">
      <c r="A13" s="43" t="s">
        <v>53</v>
      </c>
      <c r="B13" s="18" t="s">
        <v>459</v>
      </c>
      <c r="C13" s="19" t="s">
        <v>48</v>
      </c>
      <c r="D13" s="43" t="s">
        <v>54</v>
      </c>
      <c r="E13" s="21" t="s">
        <v>55</v>
      </c>
      <c r="F13" s="19" t="s">
        <v>48</v>
      </c>
      <c r="G13" s="44" t="s">
        <v>56</v>
      </c>
      <c r="H13" s="18" t="s">
        <v>57</v>
      </c>
      <c r="I13" s="45" t="str">
        <f>+I10</f>
        <v>010401</v>
      </c>
      <c r="J13" s="18" t="s">
        <v>58</v>
      </c>
      <c r="K13" s="46" t="s">
        <v>12</v>
      </c>
      <c r="M13" s="24">
        <f>COUNTIF($K$3:$K$144,"กระทรวงพลังงาน")</f>
        <v>4</v>
      </c>
      <c r="Q13" s="25"/>
    </row>
    <row r="14" spans="1:17" s="24" customFormat="1" ht="99" customHeight="1">
      <c r="A14" s="26"/>
      <c r="B14" s="27"/>
      <c r="C14" s="28"/>
      <c r="D14" s="26"/>
      <c r="E14" s="30"/>
      <c r="F14" s="28"/>
      <c r="G14" s="26"/>
      <c r="H14" s="27"/>
      <c r="I14" s="47" t="str">
        <f>+I11</f>
        <v>010402</v>
      </c>
      <c r="J14" s="27" t="s">
        <v>58</v>
      </c>
      <c r="K14" s="48" t="s">
        <v>48</v>
      </c>
      <c r="M14" s="24">
        <f>COUNTIF($K$3:$K$144,"กระทรวงพาณิชย์")</f>
        <v>5</v>
      </c>
      <c r="Q14" s="25"/>
    </row>
    <row r="15" spans="1:17" s="24" customFormat="1" ht="87">
      <c r="A15" s="26"/>
      <c r="B15" s="27"/>
      <c r="C15" s="28"/>
      <c r="D15" s="26"/>
      <c r="E15" s="30"/>
      <c r="F15" s="28"/>
      <c r="G15" s="49" t="s">
        <v>59</v>
      </c>
      <c r="H15" s="27" t="s">
        <v>60</v>
      </c>
      <c r="I15" s="50" t="s">
        <v>61</v>
      </c>
      <c r="J15" s="27" t="s">
        <v>62</v>
      </c>
      <c r="K15" s="28" t="s">
        <v>63</v>
      </c>
      <c r="M15" s="24">
        <f>COUNTIF($K$3:$K$144,"กระทรวงมหาดไทย")</f>
        <v>8</v>
      </c>
      <c r="Q15" s="25"/>
    </row>
    <row r="16" spans="1:17" s="24" customFormat="1" ht="65.25">
      <c r="A16" s="26"/>
      <c r="B16" s="27"/>
      <c r="C16" s="28"/>
      <c r="D16" s="26"/>
      <c r="E16" s="30"/>
      <c r="F16" s="28"/>
      <c r="G16" s="26"/>
      <c r="H16" s="27"/>
      <c r="I16" s="51" t="s">
        <v>64</v>
      </c>
      <c r="J16" s="27" t="s">
        <v>65</v>
      </c>
      <c r="K16" s="28" t="s">
        <v>48</v>
      </c>
      <c r="M16" s="24">
        <f>COUNTIF($K$3:$K$144,"กระทรวงยุติธรรม")</f>
        <v>3</v>
      </c>
      <c r="Q16" s="25"/>
    </row>
    <row r="17" spans="1:17" s="24" customFormat="1" ht="65.25">
      <c r="A17" s="26"/>
      <c r="B17" s="27"/>
      <c r="C17" s="28"/>
      <c r="D17" s="26"/>
      <c r="E17" s="30"/>
      <c r="F17" s="28"/>
      <c r="G17" s="49" t="s">
        <v>66</v>
      </c>
      <c r="H17" s="27" t="s">
        <v>67</v>
      </c>
      <c r="I17" s="50" t="s">
        <v>68</v>
      </c>
      <c r="J17" s="27" t="s">
        <v>69</v>
      </c>
      <c r="K17" s="28" t="s">
        <v>48</v>
      </c>
      <c r="M17" s="24">
        <f>COUNTIF($K$3:$K$144,"กระทรวงแรงงาน")</f>
        <v>3</v>
      </c>
      <c r="Q17" s="25"/>
    </row>
    <row r="18" spans="1:17" s="24" customFormat="1" ht="72" customHeight="1">
      <c r="A18" s="26"/>
      <c r="B18" s="27"/>
      <c r="C18" s="28"/>
      <c r="D18" s="26"/>
      <c r="E18" s="30"/>
      <c r="F18" s="28"/>
      <c r="G18" s="49" t="s">
        <v>70</v>
      </c>
      <c r="H18" s="27" t="s">
        <v>71</v>
      </c>
      <c r="I18" s="51" t="s">
        <v>72</v>
      </c>
      <c r="J18" s="27" t="s">
        <v>73</v>
      </c>
      <c r="K18" s="28" t="s">
        <v>48</v>
      </c>
      <c r="M18" s="24">
        <f>COUNTIF($K$3:$K$144,"กระทรวงวัฒนธรรม")</f>
        <v>1</v>
      </c>
      <c r="Q18" s="25"/>
    </row>
    <row r="19" spans="1:17" s="24" customFormat="1" ht="87.75" thickBot="1">
      <c r="A19" s="37"/>
      <c r="B19" s="38"/>
      <c r="C19" s="39"/>
      <c r="D19" s="37"/>
      <c r="E19" s="52"/>
      <c r="F19" s="39"/>
      <c r="G19" s="53" t="s">
        <v>74</v>
      </c>
      <c r="H19" s="38" t="s">
        <v>75</v>
      </c>
      <c r="I19" s="54" t="s">
        <v>72</v>
      </c>
      <c r="J19" s="38" t="s">
        <v>76</v>
      </c>
      <c r="K19" s="39" t="s">
        <v>48</v>
      </c>
      <c r="M19" s="24">
        <f>COUNTIF($K$3:$K$144,"กระทรวงศึกษาธิการ")</f>
        <v>3</v>
      </c>
      <c r="Q19" s="25"/>
    </row>
    <row r="20" spans="1:17" s="24" customFormat="1" ht="43.5">
      <c r="A20" s="17" t="s">
        <v>77</v>
      </c>
      <c r="B20" s="18" t="s">
        <v>460</v>
      </c>
      <c r="C20" s="19" t="s">
        <v>78</v>
      </c>
      <c r="D20" s="17" t="s">
        <v>79</v>
      </c>
      <c r="E20" s="21" t="s">
        <v>80</v>
      </c>
      <c r="F20" s="19" t="s">
        <v>78</v>
      </c>
      <c r="G20" s="44" t="s">
        <v>81</v>
      </c>
      <c r="H20" s="18" t="s">
        <v>82</v>
      </c>
      <c r="I20" s="55" t="s">
        <v>83</v>
      </c>
      <c r="J20" s="18" t="s">
        <v>84</v>
      </c>
      <c r="K20" s="19" t="s">
        <v>78</v>
      </c>
      <c r="M20" s="24">
        <f>COUNTIF($K$3:$K$144,"กระทรวงสาธารณสุข")</f>
        <v>7</v>
      </c>
      <c r="Q20" s="25"/>
    </row>
    <row r="21" spans="1:17" s="24" customFormat="1" ht="43.5">
      <c r="A21" s="26"/>
      <c r="B21" s="27"/>
      <c r="C21" s="28"/>
      <c r="D21" s="56" t="s">
        <v>85</v>
      </c>
      <c r="E21" s="30" t="s">
        <v>86</v>
      </c>
      <c r="F21" s="28" t="s">
        <v>78</v>
      </c>
      <c r="G21" s="49" t="s">
        <v>87</v>
      </c>
      <c r="H21" s="27" t="s">
        <v>88</v>
      </c>
      <c r="I21" s="57" t="s">
        <v>89</v>
      </c>
      <c r="J21" s="27" t="s">
        <v>90</v>
      </c>
      <c r="K21" s="28" t="s">
        <v>78</v>
      </c>
      <c r="M21" s="24">
        <f>COUNTIF($K$3:$K$144,"กระทรวงการอุดมศึกษา วิทยาศาสตร์ วิจัยและนวัตกรรม")</f>
        <v>7</v>
      </c>
      <c r="Q21" s="25"/>
    </row>
    <row r="22" spans="1:17" s="24" customFormat="1" ht="65.25">
      <c r="A22" s="26"/>
      <c r="B22" s="27"/>
      <c r="C22" s="28"/>
      <c r="D22" s="26"/>
      <c r="E22" s="30"/>
      <c r="F22" s="28"/>
      <c r="G22" s="26"/>
      <c r="H22" s="27"/>
      <c r="I22" s="50" t="s">
        <v>91</v>
      </c>
      <c r="J22" s="27" t="s">
        <v>92</v>
      </c>
      <c r="K22" s="28" t="s">
        <v>78</v>
      </c>
      <c r="M22" s="24">
        <f>COUNTIF($K$3:$K$144,"กระทรวงอุตสาหกรรม")</f>
        <v>8</v>
      </c>
      <c r="N22" s="24">
        <v>2</v>
      </c>
      <c r="Q22" s="25"/>
    </row>
    <row r="23" spans="1:17" s="24" customFormat="1">
      <c r="A23" s="26"/>
      <c r="B23" s="27"/>
      <c r="C23" s="28"/>
      <c r="D23" s="26"/>
      <c r="E23" s="30"/>
      <c r="F23" s="28"/>
      <c r="G23" s="49" t="s">
        <v>93</v>
      </c>
      <c r="H23" s="27" t="s">
        <v>94</v>
      </c>
      <c r="I23" s="57" t="s">
        <v>95</v>
      </c>
      <c r="J23" s="27" t="s">
        <v>96</v>
      </c>
      <c r="K23" s="28" t="s">
        <v>78</v>
      </c>
      <c r="M23" s="24">
        <f>COUNTIF($K$3:$K$144,"สำนักงบประมาณ")</f>
        <v>0</v>
      </c>
      <c r="Q23" s="25"/>
    </row>
    <row r="24" spans="1:17" s="24" customFormat="1" ht="43.5">
      <c r="A24" s="26"/>
      <c r="B24" s="27"/>
      <c r="C24" s="28"/>
      <c r="D24" s="26"/>
      <c r="E24" s="30"/>
      <c r="F24" s="28"/>
      <c r="G24" s="26"/>
      <c r="H24" s="27"/>
      <c r="I24" s="58" t="s">
        <v>97</v>
      </c>
      <c r="J24" s="27" t="s">
        <v>98</v>
      </c>
      <c r="K24" s="28" t="s">
        <v>78</v>
      </c>
      <c r="M24" s="24">
        <f>COUNTIF($K$3:$K$144,"สำนักข่าวกรองแห่งชาติ")</f>
        <v>1</v>
      </c>
      <c r="Q24" s="25"/>
    </row>
    <row r="25" spans="1:17" s="24" customFormat="1">
      <c r="A25" s="26"/>
      <c r="B25" s="27"/>
      <c r="C25" s="28"/>
      <c r="D25" s="26"/>
      <c r="E25" s="30"/>
      <c r="F25" s="28"/>
      <c r="G25" s="49" t="s">
        <v>99</v>
      </c>
      <c r="H25" s="27" t="s">
        <v>100</v>
      </c>
      <c r="I25" s="51" t="s">
        <v>101</v>
      </c>
      <c r="J25" s="27" t="s">
        <v>102</v>
      </c>
      <c r="K25" s="28" t="s">
        <v>103</v>
      </c>
      <c r="M25" s="24">
        <f>COUNTIF($K$3:$K$144,"สำนักงานคณะกรรมการกฤษฎีกา")</f>
        <v>1</v>
      </c>
      <c r="Q25" s="25"/>
    </row>
    <row r="26" spans="1:17" s="24" customFormat="1" ht="43.5">
      <c r="A26" s="26"/>
      <c r="B26" s="27"/>
      <c r="C26" s="28"/>
      <c r="D26" s="26"/>
      <c r="E26" s="30"/>
      <c r="F26" s="59"/>
      <c r="G26" s="49" t="s">
        <v>104</v>
      </c>
      <c r="H26" s="27" t="s">
        <v>105</v>
      </c>
      <c r="I26" s="57" t="s">
        <v>106</v>
      </c>
      <c r="J26" s="27" t="s">
        <v>107</v>
      </c>
      <c r="K26" s="28" t="s">
        <v>78</v>
      </c>
      <c r="M26" s="24">
        <f>COUNTIF($K$3:$K$144,"สำนักงานคณะกรรมการข้าราชการพลเรือน")</f>
        <v>1</v>
      </c>
      <c r="Q26" s="25"/>
    </row>
    <row r="27" spans="1:17" s="24" customFormat="1" ht="43.5">
      <c r="A27" s="26"/>
      <c r="B27" s="27"/>
      <c r="C27" s="28"/>
      <c r="D27" s="26"/>
      <c r="E27" s="30"/>
      <c r="F27" s="59"/>
      <c r="G27" s="26"/>
      <c r="H27" s="27"/>
      <c r="I27" s="57" t="s">
        <v>108</v>
      </c>
      <c r="J27" s="27" t="s">
        <v>109</v>
      </c>
      <c r="K27" s="28" t="s">
        <v>78</v>
      </c>
      <c r="M27" s="24">
        <f>COUNTIF($K$3:$K$144,"สำนักงานคณะกรรมการพัฒนาระบบราชการ")</f>
        <v>2</v>
      </c>
      <c r="Q27" s="25"/>
    </row>
    <row r="28" spans="1:17" s="24" customFormat="1" ht="43.5">
      <c r="A28" s="26"/>
      <c r="B28" s="27"/>
      <c r="C28" s="28"/>
      <c r="D28" s="26"/>
      <c r="E28" s="30"/>
      <c r="F28" s="59"/>
      <c r="G28" s="49" t="s">
        <v>110</v>
      </c>
      <c r="H28" s="27" t="s">
        <v>111</v>
      </c>
      <c r="I28" s="57" t="s">
        <v>112</v>
      </c>
      <c r="J28" s="27" t="s">
        <v>113</v>
      </c>
      <c r="K28" s="28" t="s">
        <v>78</v>
      </c>
      <c r="M28" s="24">
        <f>COUNTIF($K$3:$K$144,"สำนักงานคณะกรรมการป้องกันและปราบปรามการทุจริตแห่งชาติ")</f>
        <v>3</v>
      </c>
      <c r="Q28" s="25"/>
    </row>
    <row r="29" spans="1:17" s="24" customFormat="1" ht="87.75" thickBot="1">
      <c r="A29" s="37"/>
      <c r="B29" s="38"/>
      <c r="C29" s="39"/>
      <c r="D29" s="37"/>
      <c r="E29" s="52"/>
      <c r="F29" s="60"/>
      <c r="G29" s="37"/>
      <c r="H29" s="38"/>
      <c r="I29" s="54" t="s">
        <v>114</v>
      </c>
      <c r="J29" s="38" t="s">
        <v>115</v>
      </c>
      <c r="K29" s="39" t="s">
        <v>78</v>
      </c>
      <c r="Q29" s="25"/>
    </row>
    <row r="30" spans="1:17" s="24" customFormat="1" ht="65.25">
      <c r="A30" s="17" t="s">
        <v>116</v>
      </c>
      <c r="B30" s="18" t="s">
        <v>461</v>
      </c>
      <c r="C30" s="19" t="s">
        <v>117</v>
      </c>
      <c r="D30" s="17" t="s">
        <v>118</v>
      </c>
      <c r="E30" s="21" t="s">
        <v>119</v>
      </c>
      <c r="F30" s="19" t="s">
        <v>117</v>
      </c>
      <c r="G30" s="44" t="s">
        <v>120</v>
      </c>
      <c r="H30" s="18" t="s">
        <v>121</v>
      </c>
      <c r="I30" s="61" t="s">
        <v>122</v>
      </c>
      <c r="J30" s="18" t="s">
        <v>123</v>
      </c>
      <c r="K30" s="19" t="s">
        <v>103</v>
      </c>
      <c r="Q30" s="25"/>
    </row>
    <row r="31" spans="1:17" s="24" customFormat="1" ht="72.75" customHeight="1">
      <c r="A31" s="26"/>
      <c r="B31" s="27"/>
      <c r="C31" s="28"/>
      <c r="D31" s="62" t="s">
        <v>124</v>
      </c>
      <c r="E31" s="30" t="s">
        <v>125</v>
      </c>
      <c r="F31" s="28" t="s">
        <v>117</v>
      </c>
      <c r="G31" s="49" t="s">
        <v>126</v>
      </c>
      <c r="H31" s="27" t="s">
        <v>127</v>
      </c>
      <c r="I31" s="51" t="s">
        <v>128</v>
      </c>
      <c r="J31" s="27" t="s">
        <v>129</v>
      </c>
      <c r="K31" s="28" t="s">
        <v>103</v>
      </c>
      <c r="Q31" s="25"/>
    </row>
    <row r="32" spans="1:17" s="24" customFormat="1" ht="43.5">
      <c r="A32" s="26"/>
      <c r="B32" s="27"/>
      <c r="C32" s="28"/>
      <c r="D32" s="26"/>
      <c r="E32" s="30"/>
      <c r="F32" s="28"/>
      <c r="G32" s="49" t="s">
        <v>130</v>
      </c>
      <c r="H32" s="27" t="s">
        <v>131</v>
      </c>
      <c r="I32" s="50" t="s">
        <v>132</v>
      </c>
      <c r="J32" s="27" t="s">
        <v>133</v>
      </c>
      <c r="K32" s="28" t="s">
        <v>103</v>
      </c>
      <c r="Q32" s="25"/>
    </row>
    <row r="33" spans="1:17" s="24" customFormat="1" ht="43.5">
      <c r="A33" s="26"/>
      <c r="B33" s="27"/>
      <c r="C33" s="28"/>
      <c r="D33" s="26"/>
      <c r="E33" s="30"/>
      <c r="F33" s="28"/>
      <c r="G33" s="26"/>
      <c r="H33" s="27"/>
      <c r="I33" s="58" t="s">
        <v>134</v>
      </c>
      <c r="J33" s="27" t="s">
        <v>135</v>
      </c>
      <c r="K33" s="28" t="s">
        <v>136</v>
      </c>
      <c r="Q33" s="25"/>
    </row>
    <row r="34" spans="1:17" s="24" customFormat="1" ht="43.5">
      <c r="A34" s="26"/>
      <c r="B34" s="27"/>
      <c r="C34" s="28"/>
      <c r="D34" s="26"/>
      <c r="E34" s="30"/>
      <c r="F34" s="28"/>
      <c r="G34" s="49" t="s">
        <v>137</v>
      </c>
      <c r="H34" s="27" t="s">
        <v>138</v>
      </c>
      <c r="I34" s="50" t="s">
        <v>139</v>
      </c>
      <c r="J34" s="27" t="s">
        <v>140</v>
      </c>
      <c r="K34" s="28" t="s">
        <v>103</v>
      </c>
      <c r="Q34" s="25"/>
    </row>
    <row r="35" spans="1:17" s="24" customFormat="1" ht="43.5">
      <c r="A35" s="26"/>
      <c r="B35" s="27"/>
      <c r="C35" s="28"/>
      <c r="D35" s="26"/>
      <c r="E35" s="30"/>
      <c r="F35" s="28"/>
      <c r="G35" s="26"/>
      <c r="H35" s="27"/>
      <c r="I35" s="58" t="s">
        <v>141</v>
      </c>
      <c r="J35" s="27" t="s">
        <v>142</v>
      </c>
      <c r="K35" s="28" t="s">
        <v>103</v>
      </c>
    </row>
    <row r="36" spans="1:17" s="24" customFormat="1" ht="43.5">
      <c r="A36" s="26"/>
      <c r="B36" s="27"/>
      <c r="C36" s="28"/>
      <c r="D36" s="26"/>
      <c r="E36" s="30"/>
      <c r="F36" s="28"/>
      <c r="G36" s="49" t="s">
        <v>143</v>
      </c>
      <c r="H36" s="27" t="s">
        <v>144</v>
      </c>
      <c r="I36" s="51" t="s">
        <v>145</v>
      </c>
      <c r="J36" s="27" t="s">
        <v>146</v>
      </c>
      <c r="K36" s="28" t="s">
        <v>24</v>
      </c>
    </row>
    <row r="37" spans="1:17" s="24" customFormat="1" ht="43.5">
      <c r="A37" s="26"/>
      <c r="B37" s="27"/>
      <c r="C37" s="28"/>
      <c r="D37" s="26"/>
      <c r="E37" s="30"/>
      <c r="F37" s="28"/>
      <c r="G37" s="26"/>
      <c r="H37" s="27"/>
      <c r="I37" s="51" t="s">
        <v>147</v>
      </c>
      <c r="J37" s="27" t="s">
        <v>148</v>
      </c>
      <c r="K37" s="28" t="s">
        <v>24</v>
      </c>
      <c r="M37" s="24">
        <f>SUM(M3:M36)</f>
        <v>118</v>
      </c>
    </row>
    <row r="38" spans="1:17" s="24" customFormat="1" ht="21" customHeight="1">
      <c r="A38" s="26"/>
      <c r="B38" s="27"/>
      <c r="C38" s="28"/>
      <c r="D38" s="26"/>
      <c r="E38" s="30"/>
      <c r="F38" s="28"/>
      <c r="G38" s="49" t="s">
        <v>149</v>
      </c>
      <c r="H38" s="27" t="s">
        <v>150</v>
      </c>
      <c r="I38" s="58" t="s">
        <v>151</v>
      </c>
      <c r="J38" s="27" t="s">
        <v>152</v>
      </c>
      <c r="K38" s="28" t="s">
        <v>153</v>
      </c>
    </row>
    <row r="39" spans="1:17" s="24" customFormat="1" ht="44.25" thickBot="1">
      <c r="A39" s="37"/>
      <c r="B39" s="38"/>
      <c r="C39" s="39"/>
      <c r="D39" s="37"/>
      <c r="E39" s="52"/>
      <c r="F39" s="39"/>
      <c r="G39" s="37"/>
      <c r="H39" s="38"/>
      <c r="I39" s="63" t="s">
        <v>154</v>
      </c>
      <c r="J39" s="38" t="s">
        <v>155</v>
      </c>
      <c r="K39" s="39" t="s">
        <v>136</v>
      </c>
    </row>
    <row r="40" spans="1:17" s="24" customFormat="1" ht="87">
      <c r="A40" s="17" t="s">
        <v>156</v>
      </c>
      <c r="B40" s="18" t="s">
        <v>462</v>
      </c>
      <c r="C40" s="19" t="s">
        <v>157</v>
      </c>
      <c r="D40" s="17" t="s">
        <v>158</v>
      </c>
      <c r="E40" s="64" t="s">
        <v>159</v>
      </c>
      <c r="F40" s="65" t="s">
        <v>157</v>
      </c>
      <c r="G40" s="66" t="s">
        <v>160</v>
      </c>
      <c r="H40" s="18" t="s">
        <v>161</v>
      </c>
      <c r="I40" s="61" t="s">
        <v>162</v>
      </c>
      <c r="J40" s="18" t="s">
        <v>163</v>
      </c>
      <c r="K40" s="19" t="s">
        <v>157</v>
      </c>
    </row>
    <row r="41" spans="1:17" s="24" customFormat="1" ht="43.5">
      <c r="A41" s="26"/>
      <c r="B41" s="27"/>
      <c r="C41" s="28"/>
      <c r="D41" s="67" t="s">
        <v>164</v>
      </c>
      <c r="E41" s="68" t="s">
        <v>165</v>
      </c>
      <c r="F41" s="69" t="s">
        <v>157</v>
      </c>
      <c r="G41" s="70"/>
      <c r="H41" s="27"/>
      <c r="I41" s="51" t="s">
        <v>166</v>
      </c>
      <c r="J41" s="27" t="s">
        <v>167</v>
      </c>
      <c r="K41" s="28" t="s">
        <v>157</v>
      </c>
    </row>
    <row r="42" spans="1:17" s="24" customFormat="1" ht="65.25">
      <c r="A42" s="26"/>
      <c r="B42" s="27"/>
      <c r="C42" s="28"/>
      <c r="D42" s="62" t="s">
        <v>168</v>
      </c>
      <c r="E42" s="68" t="s">
        <v>169</v>
      </c>
      <c r="F42" s="69" t="s">
        <v>157</v>
      </c>
      <c r="G42" s="70"/>
      <c r="H42" s="27"/>
      <c r="I42" s="51" t="s">
        <v>170</v>
      </c>
      <c r="J42" s="27" t="s">
        <v>171</v>
      </c>
      <c r="K42" s="28" t="s">
        <v>63</v>
      </c>
    </row>
    <row r="43" spans="1:17" s="24" customFormat="1">
      <c r="A43" s="26"/>
      <c r="B43" s="27"/>
      <c r="C43" s="28"/>
      <c r="D43" s="26"/>
      <c r="E43" s="68"/>
      <c r="F43" s="71"/>
      <c r="G43" s="72" t="s">
        <v>172</v>
      </c>
      <c r="H43" s="27" t="s">
        <v>173</v>
      </c>
      <c r="I43" s="51" t="s">
        <v>174</v>
      </c>
      <c r="J43" s="27" t="s">
        <v>175</v>
      </c>
      <c r="K43" s="28" t="s">
        <v>157</v>
      </c>
    </row>
    <row r="44" spans="1:17" s="24" customFormat="1" ht="87">
      <c r="A44" s="26"/>
      <c r="B44" s="27"/>
      <c r="C44" s="28"/>
      <c r="D44" s="26"/>
      <c r="E44" s="68"/>
      <c r="F44" s="71"/>
      <c r="G44" s="73"/>
      <c r="H44" s="27"/>
      <c r="I44" s="58" t="s">
        <v>176</v>
      </c>
      <c r="J44" s="27" t="s">
        <v>177</v>
      </c>
      <c r="K44" s="28" t="s">
        <v>178</v>
      </c>
    </row>
    <row r="45" spans="1:17" s="24" customFormat="1" ht="42" customHeight="1">
      <c r="A45" s="26"/>
      <c r="B45" s="27"/>
      <c r="C45" s="28"/>
      <c r="D45" s="26"/>
      <c r="E45" s="68"/>
      <c r="F45" s="71"/>
      <c r="G45" s="72" t="s">
        <v>179</v>
      </c>
      <c r="H45" s="27" t="s">
        <v>180</v>
      </c>
      <c r="I45" s="50" t="s">
        <v>181</v>
      </c>
      <c r="J45" s="27" t="s">
        <v>182</v>
      </c>
      <c r="K45" s="28" t="s">
        <v>157</v>
      </c>
    </row>
    <row r="46" spans="1:17" s="24" customFormat="1" ht="43.5">
      <c r="A46" s="26"/>
      <c r="B46" s="27"/>
      <c r="C46" s="28"/>
      <c r="D46" s="26"/>
      <c r="E46" s="68"/>
      <c r="F46" s="71"/>
      <c r="G46" s="73"/>
      <c r="H46" s="27"/>
      <c r="I46" s="50" t="s">
        <v>183</v>
      </c>
      <c r="J46" s="27" t="s">
        <v>184</v>
      </c>
      <c r="K46" s="28" t="s">
        <v>157</v>
      </c>
    </row>
    <row r="47" spans="1:17" s="24" customFormat="1" ht="43.5">
      <c r="A47" s="26"/>
      <c r="B47" s="27"/>
      <c r="C47" s="28"/>
      <c r="D47" s="26"/>
      <c r="E47" s="68"/>
      <c r="F47" s="71"/>
      <c r="G47" s="73"/>
      <c r="H47" s="27"/>
      <c r="I47" s="58" t="s">
        <v>185</v>
      </c>
      <c r="J47" s="27" t="s">
        <v>186</v>
      </c>
      <c r="K47" s="28" t="s">
        <v>187</v>
      </c>
    </row>
    <row r="48" spans="1:17" s="24" customFormat="1">
      <c r="A48" s="26"/>
      <c r="B48" s="27"/>
      <c r="C48" s="28"/>
      <c r="D48" s="26"/>
      <c r="E48" s="68"/>
      <c r="F48" s="71"/>
      <c r="G48" s="72" t="s">
        <v>188</v>
      </c>
      <c r="H48" s="27" t="s">
        <v>189</v>
      </c>
      <c r="I48" s="51" t="s">
        <v>190</v>
      </c>
      <c r="J48" s="27" t="s">
        <v>191</v>
      </c>
      <c r="K48" s="28" t="s">
        <v>157</v>
      </c>
    </row>
    <row r="49" spans="1:13" s="24" customFormat="1" ht="43.5">
      <c r="A49" s="26"/>
      <c r="B49" s="27"/>
      <c r="C49" s="28"/>
      <c r="D49" s="26"/>
      <c r="E49" s="68"/>
      <c r="F49" s="71"/>
      <c r="G49" s="73"/>
      <c r="H49" s="27"/>
      <c r="I49" s="57" t="s">
        <v>192</v>
      </c>
      <c r="J49" s="27" t="s">
        <v>193</v>
      </c>
      <c r="K49" s="28" t="s">
        <v>194</v>
      </c>
    </row>
    <row r="50" spans="1:13" s="24" customFormat="1" ht="43.5">
      <c r="A50" s="26"/>
      <c r="B50" s="27"/>
      <c r="C50" s="28"/>
      <c r="D50" s="26"/>
      <c r="E50" s="68"/>
      <c r="F50" s="71"/>
      <c r="G50" s="72" t="s">
        <v>195</v>
      </c>
      <c r="H50" s="27" t="s">
        <v>196</v>
      </c>
      <c r="I50" s="50" t="s">
        <v>197</v>
      </c>
      <c r="J50" s="27" t="s">
        <v>198</v>
      </c>
      <c r="K50" s="28" t="s">
        <v>157</v>
      </c>
    </row>
    <row r="51" spans="1:13" s="24" customFormat="1" ht="43.5">
      <c r="A51" s="26"/>
      <c r="B51" s="27"/>
      <c r="C51" s="28"/>
      <c r="D51" s="26"/>
      <c r="E51" s="68"/>
      <c r="F51" s="71"/>
      <c r="G51" s="72" t="s">
        <v>199</v>
      </c>
      <c r="H51" s="27" t="s">
        <v>200</v>
      </c>
      <c r="I51" s="57" t="s">
        <v>201</v>
      </c>
      <c r="J51" s="27" t="s">
        <v>202</v>
      </c>
      <c r="K51" s="28" t="s">
        <v>157</v>
      </c>
    </row>
    <row r="52" spans="1:13" s="24" customFormat="1" ht="43.5">
      <c r="A52" s="26"/>
      <c r="B52" s="27"/>
      <c r="C52" s="28"/>
      <c r="D52" s="26"/>
      <c r="E52" s="68"/>
      <c r="F52" s="71"/>
      <c r="G52" s="73"/>
      <c r="H52" s="27"/>
      <c r="I52" s="51" t="s">
        <v>203</v>
      </c>
      <c r="J52" s="27" t="s">
        <v>204</v>
      </c>
      <c r="K52" s="28" t="s">
        <v>194</v>
      </c>
    </row>
    <row r="53" spans="1:13" s="24" customFormat="1" ht="44.25" thickBot="1">
      <c r="A53" s="37"/>
      <c r="B53" s="38"/>
      <c r="C53" s="39"/>
      <c r="D53" s="37"/>
      <c r="E53" s="52"/>
      <c r="F53" s="60"/>
      <c r="G53" s="74"/>
      <c r="H53" s="38"/>
      <c r="I53" s="63" t="s">
        <v>205</v>
      </c>
      <c r="J53" s="38" t="s">
        <v>206</v>
      </c>
      <c r="K53" s="39" t="s">
        <v>157</v>
      </c>
    </row>
    <row r="54" spans="1:13" s="24" customFormat="1" ht="174">
      <c r="A54" s="17" t="s">
        <v>207</v>
      </c>
      <c r="B54" s="18" t="s">
        <v>463</v>
      </c>
      <c r="C54" s="19" t="s">
        <v>208</v>
      </c>
      <c r="D54" s="17" t="s">
        <v>209</v>
      </c>
      <c r="E54" s="21" t="s">
        <v>210</v>
      </c>
      <c r="F54" s="19" t="s">
        <v>27</v>
      </c>
      <c r="G54" s="44" t="s">
        <v>211</v>
      </c>
      <c r="H54" s="18" t="s">
        <v>212</v>
      </c>
      <c r="I54" s="61" t="s">
        <v>213</v>
      </c>
      <c r="J54" s="18" t="s">
        <v>214</v>
      </c>
      <c r="K54" s="19" t="s">
        <v>215</v>
      </c>
    </row>
    <row r="55" spans="1:13" s="24" customFormat="1" ht="174">
      <c r="A55" s="26"/>
      <c r="B55" s="27"/>
      <c r="C55" s="28"/>
      <c r="D55" s="75" t="s">
        <v>216</v>
      </c>
      <c r="E55" s="30" t="s">
        <v>217</v>
      </c>
      <c r="F55" s="28" t="s">
        <v>218</v>
      </c>
      <c r="G55" s="49" t="s">
        <v>219</v>
      </c>
      <c r="H55" s="27" t="s">
        <v>220</v>
      </c>
      <c r="I55" s="51" t="s">
        <v>221</v>
      </c>
      <c r="J55" s="27" t="s">
        <v>222</v>
      </c>
      <c r="K55" s="28" t="s">
        <v>218</v>
      </c>
    </row>
    <row r="56" spans="1:13" s="24" customFormat="1" ht="44.25" thickBot="1">
      <c r="A56" s="37"/>
      <c r="B56" s="38"/>
      <c r="C56" s="39"/>
      <c r="D56" s="76" t="s">
        <v>223</v>
      </c>
      <c r="E56" s="52" t="s">
        <v>224</v>
      </c>
      <c r="F56" s="39" t="s">
        <v>27</v>
      </c>
      <c r="G56" s="53" t="s">
        <v>225</v>
      </c>
      <c r="H56" s="38"/>
      <c r="I56" s="63" t="s">
        <v>226</v>
      </c>
      <c r="J56" s="38" t="s">
        <v>227</v>
      </c>
      <c r="K56" s="39" t="s">
        <v>218</v>
      </c>
    </row>
    <row r="57" spans="1:13" s="24" customFormat="1" ht="57" customHeight="1">
      <c r="A57" s="17" t="s">
        <v>228</v>
      </c>
      <c r="B57" s="18" t="s">
        <v>464</v>
      </c>
      <c r="C57" s="19" t="s">
        <v>27</v>
      </c>
      <c r="D57" s="77" t="s">
        <v>229</v>
      </c>
      <c r="E57" s="21" t="s">
        <v>230</v>
      </c>
      <c r="F57" s="19" t="s">
        <v>27</v>
      </c>
      <c r="G57" s="44" t="s">
        <v>231</v>
      </c>
      <c r="H57" s="18" t="s">
        <v>232</v>
      </c>
      <c r="I57" s="78" t="s">
        <v>233</v>
      </c>
      <c r="J57" s="18" t="s">
        <v>234</v>
      </c>
      <c r="K57" s="19" t="s">
        <v>194</v>
      </c>
      <c r="L57" s="34"/>
      <c r="M57" s="79"/>
    </row>
    <row r="58" spans="1:13" s="24" customFormat="1" ht="43.5">
      <c r="A58" s="26"/>
      <c r="B58" s="27"/>
      <c r="C58" s="28"/>
      <c r="D58" s="26"/>
      <c r="E58" s="30"/>
      <c r="F58" s="28"/>
      <c r="G58" s="26"/>
      <c r="H58" s="27"/>
      <c r="I58" s="75" t="s">
        <v>235</v>
      </c>
      <c r="J58" s="27" t="s">
        <v>236</v>
      </c>
      <c r="K58" s="28" t="s">
        <v>194</v>
      </c>
      <c r="L58" s="34"/>
      <c r="M58" s="79"/>
    </row>
    <row r="59" spans="1:13" s="24" customFormat="1">
      <c r="A59" s="26"/>
      <c r="B59" s="27"/>
      <c r="C59" s="28"/>
      <c r="D59" s="26"/>
      <c r="E59" s="30"/>
      <c r="F59" s="28"/>
      <c r="G59" s="26"/>
      <c r="H59" s="27"/>
      <c r="I59" s="67" t="s">
        <v>237</v>
      </c>
      <c r="J59" s="27" t="s">
        <v>238</v>
      </c>
      <c r="K59" s="28" t="s">
        <v>194</v>
      </c>
      <c r="L59" s="36"/>
    </row>
    <row r="60" spans="1:13" s="24" customFormat="1" ht="43.5">
      <c r="A60" s="26"/>
      <c r="B60" s="27"/>
      <c r="C60" s="28"/>
      <c r="D60" s="26"/>
      <c r="E60" s="30"/>
      <c r="F60" s="28"/>
      <c r="G60" s="26"/>
      <c r="H60" s="27"/>
      <c r="I60" s="67" t="s">
        <v>239</v>
      </c>
      <c r="J60" s="27" t="s">
        <v>240</v>
      </c>
      <c r="K60" s="28" t="s">
        <v>194</v>
      </c>
    </row>
    <row r="61" spans="1:13" s="24" customFormat="1">
      <c r="A61" s="26"/>
      <c r="B61" s="27"/>
      <c r="C61" s="28"/>
      <c r="D61" s="26"/>
      <c r="E61" s="30"/>
      <c r="F61" s="28"/>
      <c r="G61" s="26"/>
      <c r="H61" s="27"/>
      <c r="I61" s="67" t="s">
        <v>241</v>
      </c>
      <c r="J61" s="27" t="s">
        <v>242</v>
      </c>
      <c r="K61" s="28" t="s">
        <v>208</v>
      </c>
    </row>
    <row r="62" spans="1:13" s="24" customFormat="1" ht="21" customHeight="1">
      <c r="A62" s="26"/>
      <c r="B62" s="27"/>
      <c r="C62" s="28"/>
      <c r="D62" s="26"/>
      <c r="E62" s="30"/>
      <c r="F62" s="28"/>
      <c r="G62" s="49" t="s">
        <v>243</v>
      </c>
      <c r="H62" s="27" t="s">
        <v>244</v>
      </c>
      <c r="I62" s="56" t="s">
        <v>245</v>
      </c>
      <c r="J62" s="27" t="s">
        <v>246</v>
      </c>
      <c r="K62" s="28" t="s">
        <v>247</v>
      </c>
    </row>
    <row r="63" spans="1:13" s="24" customFormat="1" ht="43.5">
      <c r="A63" s="26"/>
      <c r="B63" s="27"/>
      <c r="C63" s="28"/>
      <c r="D63" s="26"/>
      <c r="E63" s="30"/>
      <c r="F63" s="28"/>
      <c r="G63" s="26"/>
      <c r="H63" s="27"/>
      <c r="I63" s="56" t="s">
        <v>248</v>
      </c>
      <c r="J63" s="27" t="s">
        <v>249</v>
      </c>
      <c r="K63" s="28" t="s">
        <v>247</v>
      </c>
    </row>
    <row r="64" spans="1:13" s="24" customFormat="1">
      <c r="A64" s="26"/>
      <c r="B64" s="27"/>
      <c r="C64" s="28"/>
      <c r="D64" s="26"/>
      <c r="E64" s="30"/>
      <c r="F64" s="28"/>
      <c r="G64" s="26"/>
      <c r="H64" s="27"/>
      <c r="I64" s="62" t="s">
        <v>250</v>
      </c>
      <c r="J64" s="27" t="s">
        <v>251</v>
      </c>
      <c r="K64" s="28" t="s">
        <v>247</v>
      </c>
    </row>
    <row r="65" spans="1:11" s="24" customFormat="1" ht="65.25">
      <c r="A65" s="26"/>
      <c r="B65" s="27"/>
      <c r="C65" s="28"/>
      <c r="D65" s="26"/>
      <c r="E65" s="30"/>
      <c r="F65" s="28"/>
      <c r="G65" s="26"/>
      <c r="H65" s="27"/>
      <c r="I65" s="56" t="s">
        <v>252</v>
      </c>
      <c r="J65" s="27" t="s">
        <v>253</v>
      </c>
      <c r="K65" s="28" t="s">
        <v>247</v>
      </c>
    </row>
    <row r="66" spans="1:11" s="24" customFormat="1" ht="44.25" thickBot="1">
      <c r="A66" s="37"/>
      <c r="B66" s="38"/>
      <c r="C66" s="39"/>
      <c r="D66" s="37"/>
      <c r="E66" s="52"/>
      <c r="F66" s="39"/>
      <c r="G66" s="53" t="s">
        <v>254</v>
      </c>
      <c r="H66" s="38" t="s">
        <v>255</v>
      </c>
      <c r="I66" s="80" t="s">
        <v>256</v>
      </c>
      <c r="J66" s="38" t="s">
        <v>257</v>
      </c>
      <c r="K66" s="39" t="s">
        <v>136</v>
      </c>
    </row>
    <row r="67" spans="1:11" s="24" customFormat="1" ht="42" customHeight="1">
      <c r="A67" s="17" t="s">
        <v>258</v>
      </c>
      <c r="B67" s="18" t="s">
        <v>465</v>
      </c>
      <c r="C67" s="19" t="s">
        <v>259</v>
      </c>
      <c r="D67" s="43" t="s">
        <v>260</v>
      </c>
      <c r="E67" s="21" t="s">
        <v>261</v>
      </c>
      <c r="F67" s="19" t="s">
        <v>259</v>
      </c>
      <c r="G67" s="44" t="s">
        <v>262</v>
      </c>
      <c r="H67" s="18" t="s">
        <v>263</v>
      </c>
      <c r="I67" s="78" t="s">
        <v>264</v>
      </c>
      <c r="J67" s="18" t="s">
        <v>265</v>
      </c>
      <c r="K67" s="19" t="s">
        <v>259</v>
      </c>
    </row>
    <row r="68" spans="1:11" s="24" customFormat="1" ht="43.5">
      <c r="A68" s="26"/>
      <c r="B68" s="27"/>
      <c r="C68" s="28"/>
      <c r="D68" s="26"/>
      <c r="E68" s="30"/>
      <c r="F68" s="28"/>
      <c r="G68" s="26"/>
      <c r="H68" s="27"/>
      <c r="I68" s="75" t="s">
        <v>266</v>
      </c>
      <c r="J68" s="27" t="s">
        <v>267</v>
      </c>
      <c r="K68" s="28" t="s">
        <v>103</v>
      </c>
    </row>
    <row r="69" spans="1:11" s="24" customFormat="1" ht="43.5">
      <c r="A69" s="26"/>
      <c r="B69" s="27"/>
      <c r="C69" s="28"/>
      <c r="D69" s="26"/>
      <c r="E69" s="30"/>
      <c r="F69" s="28"/>
      <c r="G69" s="49" t="s">
        <v>268</v>
      </c>
      <c r="H69" s="27" t="s">
        <v>269</v>
      </c>
      <c r="I69" s="67" t="s">
        <v>270</v>
      </c>
      <c r="J69" s="27" t="s">
        <v>271</v>
      </c>
      <c r="K69" s="28" t="s">
        <v>272</v>
      </c>
    </row>
    <row r="70" spans="1:11" s="24" customFormat="1" ht="65.25">
      <c r="A70" s="26"/>
      <c r="B70" s="27"/>
      <c r="C70" s="28"/>
      <c r="D70" s="26"/>
      <c r="E70" s="30"/>
      <c r="F70" s="28"/>
      <c r="G70" s="26"/>
      <c r="H70" s="27"/>
      <c r="I70" s="62" t="s">
        <v>273</v>
      </c>
      <c r="J70" s="27" t="s">
        <v>274</v>
      </c>
      <c r="K70" s="28" t="s">
        <v>272</v>
      </c>
    </row>
    <row r="71" spans="1:11" s="24" customFormat="1">
      <c r="A71" s="26"/>
      <c r="B71" s="27"/>
      <c r="C71" s="28"/>
      <c r="D71" s="26"/>
      <c r="E71" s="30"/>
      <c r="F71" s="28"/>
      <c r="G71" s="49" t="s">
        <v>275</v>
      </c>
      <c r="H71" s="27" t="s">
        <v>276</v>
      </c>
      <c r="I71" s="67" t="s">
        <v>277</v>
      </c>
      <c r="J71" s="27" t="s">
        <v>278</v>
      </c>
      <c r="K71" s="28" t="s">
        <v>63</v>
      </c>
    </row>
    <row r="72" spans="1:11" s="24" customFormat="1" ht="43.5">
      <c r="A72" s="26"/>
      <c r="B72" s="27"/>
      <c r="C72" s="28"/>
      <c r="D72" s="26"/>
      <c r="E72" s="30"/>
      <c r="F72" s="28"/>
      <c r="G72" s="26"/>
      <c r="H72" s="27"/>
      <c r="I72" s="62" t="s">
        <v>279</v>
      </c>
      <c r="J72" s="27" t="s">
        <v>280</v>
      </c>
      <c r="K72" s="28" t="s">
        <v>63</v>
      </c>
    </row>
    <row r="73" spans="1:11" s="24" customFormat="1" ht="43.5">
      <c r="A73" s="26"/>
      <c r="B73" s="27"/>
      <c r="C73" s="28"/>
      <c r="D73" s="26"/>
      <c r="E73" s="30"/>
      <c r="F73" s="28"/>
      <c r="G73" s="26"/>
      <c r="H73" s="27"/>
      <c r="I73" s="56" t="s">
        <v>281</v>
      </c>
      <c r="J73" s="27" t="s">
        <v>282</v>
      </c>
      <c r="K73" s="28" t="s">
        <v>63</v>
      </c>
    </row>
    <row r="74" spans="1:11" s="24" customFormat="1" ht="87.75" thickBot="1">
      <c r="A74" s="37"/>
      <c r="B74" s="38"/>
      <c r="C74" s="39"/>
      <c r="D74" s="37"/>
      <c r="E74" s="52"/>
      <c r="F74" s="39"/>
      <c r="G74" s="53" t="s">
        <v>283</v>
      </c>
      <c r="H74" s="38" t="s">
        <v>284</v>
      </c>
      <c r="I74" s="81" t="s">
        <v>285</v>
      </c>
      <c r="J74" s="38" t="s">
        <v>286</v>
      </c>
      <c r="K74" s="39" t="s">
        <v>259</v>
      </c>
    </row>
    <row r="75" spans="1:11" s="24" customFormat="1" ht="92.25" customHeight="1">
      <c r="A75" s="17" t="s">
        <v>287</v>
      </c>
      <c r="B75" s="18" t="s">
        <v>466</v>
      </c>
      <c r="C75" s="19" t="s">
        <v>27</v>
      </c>
      <c r="D75" s="17" t="s">
        <v>288</v>
      </c>
      <c r="E75" s="21" t="s">
        <v>289</v>
      </c>
      <c r="F75" s="19" t="s">
        <v>290</v>
      </c>
      <c r="G75" s="44" t="s">
        <v>291</v>
      </c>
      <c r="H75" s="18" t="s">
        <v>292</v>
      </c>
      <c r="I75" s="55" t="s">
        <v>293</v>
      </c>
      <c r="J75" s="18" t="s">
        <v>294</v>
      </c>
      <c r="K75" s="19" t="s">
        <v>295</v>
      </c>
    </row>
    <row r="76" spans="1:11" s="24" customFormat="1" ht="87">
      <c r="A76" s="26"/>
      <c r="B76" s="27"/>
      <c r="C76" s="28"/>
      <c r="D76" s="56" t="s">
        <v>296</v>
      </c>
      <c r="E76" s="30" t="s">
        <v>297</v>
      </c>
      <c r="F76" s="28" t="s">
        <v>290</v>
      </c>
      <c r="G76" s="26"/>
      <c r="H76" s="27"/>
      <c r="I76" s="58" t="s">
        <v>298</v>
      </c>
      <c r="J76" s="27" t="s">
        <v>299</v>
      </c>
      <c r="K76" s="28" t="s">
        <v>295</v>
      </c>
    </row>
    <row r="77" spans="1:11" s="24" customFormat="1" ht="43.5">
      <c r="A77" s="26"/>
      <c r="B77" s="27"/>
      <c r="C77" s="28"/>
      <c r="D77" s="26"/>
      <c r="E77" s="30"/>
      <c r="F77" s="28"/>
      <c r="G77" s="49" t="s">
        <v>300</v>
      </c>
      <c r="H77" s="27" t="s">
        <v>301</v>
      </c>
      <c r="I77" s="75" t="s">
        <v>302</v>
      </c>
      <c r="J77" s="27" t="s">
        <v>303</v>
      </c>
      <c r="K77" s="28" t="s">
        <v>27</v>
      </c>
    </row>
    <row r="78" spans="1:11" s="24" customFormat="1" ht="43.5">
      <c r="A78" s="26"/>
      <c r="B78" s="27"/>
      <c r="C78" s="28"/>
      <c r="D78" s="26"/>
      <c r="E78" s="30"/>
      <c r="F78" s="28"/>
      <c r="G78" s="26"/>
      <c r="H78" s="27"/>
      <c r="I78" s="67" t="s">
        <v>304</v>
      </c>
      <c r="J78" s="27" t="s">
        <v>305</v>
      </c>
      <c r="K78" s="28" t="s">
        <v>27</v>
      </c>
    </row>
    <row r="79" spans="1:11" s="24" customFormat="1" ht="43.5">
      <c r="A79" s="26"/>
      <c r="B79" s="27"/>
      <c r="C79" s="28"/>
      <c r="D79" s="26"/>
      <c r="E79" s="30"/>
      <c r="F79" s="28"/>
      <c r="G79" s="26"/>
      <c r="H79" s="27"/>
      <c r="I79" s="75" t="s">
        <v>306</v>
      </c>
      <c r="J79" s="27" t="s">
        <v>307</v>
      </c>
      <c r="K79" s="28" t="s">
        <v>27</v>
      </c>
    </row>
    <row r="80" spans="1:11" s="24" customFormat="1" ht="43.5">
      <c r="A80" s="26"/>
      <c r="B80" s="27"/>
      <c r="C80" s="28"/>
      <c r="D80" s="26"/>
      <c r="E80" s="30"/>
      <c r="F80" s="28"/>
      <c r="G80" s="49" t="s">
        <v>308</v>
      </c>
      <c r="H80" s="27" t="s">
        <v>309</v>
      </c>
      <c r="I80" s="75" t="s">
        <v>310</v>
      </c>
      <c r="J80" s="27" t="s">
        <v>311</v>
      </c>
      <c r="K80" s="28" t="s">
        <v>27</v>
      </c>
    </row>
    <row r="81" spans="1:13" s="24" customFormat="1" ht="87">
      <c r="A81" s="26"/>
      <c r="B81" s="27"/>
      <c r="C81" s="28"/>
      <c r="D81" s="26"/>
      <c r="E81" s="30"/>
      <c r="F81" s="28"/>
      <c r="G81" s="26"/>
      <c r="H81" s="27"/>
      <c r="I81" s="75" t="s">
        <v>312</v>
      </c>
      <c r="J81" s="27" t="s">
        <v>313</v>
      </c>
      <c r="K81" s="28" t="s">
        <v>314</v>
      </c>
    </row>
    <row r="82" spans="1:13" s="24" customFormat="1" ht="44.25" thickBot="1">
      <c r="A82" s="37"/>
      <c r="B82" s="38"/>
      <c r="C82" s="39"/>
      <c r="D82" s="37"/>
      <c r="E82" s="52"/>
      <c r="F82" s="39"/>
      <c r="G82" s="37"/>
      <c r="H82" s="38"/>
      <c r="I82" s="82" t="s">
        <v>315</v>
      </c>
      <c r="J82" s="38" t="s">
        <v>316</v>
      </c>
      <c r="K82" s="39" t="s">
        <v>208</v>
      </c>
    </row>
    <row r="83" spans="1:13" s="24" customFormat="1" ht="156.75" customHeight="1">
      <c r="A83" s="83">
        <v>10</v>
      </c>
      <c r="B83" s="18" t="s">
        <v>467</v>
      </c>
      <c r="C83" s="19" t="s">
        <v>317</v>
      </c>
      <c r="D83" s="83">
        <v>100001</v>
      </c>
      <c r="E83" s="21" t="s">
        <v>318</v>
      </c>
      <c r="F83" s="19" t="s">
        <v>317</v>
      </c>
      <c r="G83" s="84">
        <v>1001</v>
      </c>
      <c r="H83" s="18" t="s">
        <v>319</v>
      </c>
      <c r="I83" s="85">
        <v>100101</v>
      </c>
      <c r="J83" s="18" t="s">
        <v>320</v>
      </c>
      <c r="K83" s="19" t="s">
        <v>317</v>
      </c>
    </row>
    <row r="84" spans="1:13" s="24" customFormat="1" ht="65.25">
      <c r="A84" s="26"/>
      <c r="B84" s="27"/>
      <c r="C84" s="28"/>
      <c r="D84" s="26"/>
      <c r="E84" s="30"/>
      <c r="F84" s="28"/>
      <c r="G84" s="26">
        <v>1002</v>
      </c>
      <c r="H84" s="27" t="s">
        <v>321</v>
      </c>
      <c r="I84" s="86">
        <v>100201</v>
      </c>
      <c r="J84" s="27" t="s">
        <v>322</v>
      </c>
      <c r="K84" s="28" t="s">
        <v>323</v>
      </c>
    </row>
    <row r="85" spans="1:13" s="24" customFormat="1" ht="87.75" thickBot="1">
      <c r="A85" s="37"/>
      <c r="B85" s="38"/>
      <c r="C85" s="39"/>
      <c r="D85" s="37"/>
      <c r="E85" s="52"/>
      <c r="F85" s="39"/>
      <c r="G85" s="37">
        <v>1003</v>
      </c>
      <c r="H85" s="38" t="s">
        <v>324</v>
      </c>
      <c r="I85" s="87">
        <v>103001</v>
      </c>
      <c r="J85" s="38" t="s">
        <v>325</v>
      </c>
      <c r="K85" s="39" t="s">
        <v>326</v>
      </c>
    </row>
    <row r="86" spans="1:13" s="24" customFormat="1" ht="160.5" customHeight="1">
      <c r="A86" s="88">
        <v>11</v>
      </c>
      <c r="B86" s="18" t="s">
        <v>468</v>
      </c>
      <c r="C86" s="19" t="s">
        <v>323</v>
      </c>
      <c r="D86" s="83">
        <v>110001</v>
      </c>
      <c r="E86" s="21" t="s">
        <v>327</v>
      </c>
      <c r="F86" s="19" t="s">
        <v>323</v>
      </c>
      <c r="G86" s="84">
        <v>1101</v>
      </c>
      <c r="H86" s="18" t="s">
        <v>328</v>
      </c>
      <c r="I86" s="89">
        <v>110101</v>
      </c>
      <c r="J86" s="18" t="s">
        <v>329</v>
      </c>
      <c r="K86" s="19" t="s">
        <v>323</v>
      </c>
    </row>
    <row r="87" spans="1:13" s="24" customFormat="1" ht="43.5">
      <c r="A87" s="26"/>
      <c r="B87" s="27"/>
      <c r="C87" s="28"/>
      <c r="D87" s="26"/>
      <c r="E87" s="30"/>
      <c r="F87" s="28"/>
      <c r="G87" s="26">
        <v>1102</v>
      </c>
      <c r="H87" s="27" t="s">
        <v>330</v>
      </c>
      <c r="I87" s="86">
        <v>110201</v>
      </c>
      <c r="J87" s="27" t="s">
        <v>331</v>
      </c>
      <c r="K87" s="28" t="s">
        <v>187</v>
      </c>
    </row>
    <row r="88" spans="1:13" s="24" customFormat="1" ht="130.5">
      <c r="A88" s="26"/>
      <c r="B88" s="27"/>
      <c r="C88" s="28"/>
      <c r="D88" s="26"/>
      <c r="E88" s="30"/>
      <c r="F88" s="28"/>
      <c r="G88" s="26">
        <v>1103</v>
      </c>
      <c r="H88" s="27" t="s">
        <v>332</v>
      </c>
      <c r="I88" s="90">
        <v>110301</v>
      </c>
      <c r="J88" s="27" t="s">
        <v>333</v>
      </c>
      <c r="K88" s="28" t="s">
        <v>334</v>
      </c>
    </row>
    <row r="89" spans="1:13" s="24" customFormat="1" ht="108.75">
      <c r="A89" s="26"/>
      <c r="B89" s="27"/>
      <c r="C89" s="28"/>
      <c r="D89" s="26"/>
      <c r="E89" s="30"/>
      <c r="F89" s="28"/>
      <c r="G89" s="26">
        <v>1104</v>
      </c>
      <c r="H89" s="27" t="s">
        <v>335</v>
      </c>
      <c r="I89" s="86">
        <v>110401</v>
      </c>
      <c r="J89" s="27" t="s">
        <v>336</v>
      </c>
      <c r="K89" s="28" t="s">
        <v>153</v>
      </c>
    </row>
    <row r="90" spans="1:13" s="24" customFormat="1" ht="65.25">
      <c r="A90" s="26"/>
      <c r="B90" s="27"/>
      <c r="C90" s="28"/>
      <c r="D90" s="26"/>
      <c r="E90" s="30"/>
      <c r="F90" s="28"/>
      <c r="G90" s="26"/>
      <c r="H90" s="27"/>
      <c r="I90" s="90">
        <v>110402</v>
      </c>
      <c r="J90" s="27" t="s">
        <v>337</v>
      </c>
      <c r="K90" s="28" t="s">
        <v>153</v>
      </c>
      <c r="L90" s="34"/>
      <c r="M90" s="79"/>
    </row>
    <row r="91" spans="1:13" s="24" customFormat="1" ht="87.75" thickBot="1">
      <c r="A91" s="37"/>
      <c r="B91" s="38"/>
      <c r="C91" s="39"/>
      <c r="D91" s="37"/>
      <c r="E91" s="52"/>
      <c r="F91" s="39"/>
      <c r="G91" s="37">
        <v>1105</v>
      </c>
      <c r="H91" s="38" t="s">
        <v>338</v>
      </c>
      <c r="I91" s="91">
        <v>110501</v>
      </c>
      <c r="J91" s="38" t="s">
        <v>339</v>
      </c>
      <c r="K91" s="92" t="s">
        <v>323</v>
      </c>
      <c r="L91" s="36"/>
    </row>
    <row r="92" spans="1:13" s="24" customFormat="1" ht="217.5">
      <c r="A92" s="93">
        <v>12</v>
      </c>
      <c r="B92" s="18" t="s">
        <v>469</v>
      </c>
      <c r="C92" s="19" t="s">
        <v>334</v>
      </c>
      <c r="D92" s="93">
        <v>120001</v>
      </c>
      <c r="E92" s="21" t="s">
        <v>340</v>
      </c>
      <c r="F92" s="19" t="s">
        <v>334</v>
      </c>
      <c r="G92" s="84">
        <v>1201</v>
      </c>
      <c r="H92" s="18" t="s">
        <v>341</v>
      </c>
      <c r="I92" s="94">
        <v>120101</v>
      </c>
      <c r="J92" s="18" t="s">
        <v>342</v>
      </c>
      <c r="K92" s="19" t="s">
        <v>334</v>
      </c>
    </row>
    <row r="93" spans="1:13" s="24" customFormat="1" ht="87.75" thickBot="1">
      <c r="A93" s="37"/>
      <c r="B93" s="38"/>
      <c r="C93" s="39"/>
      <c r="D93" s="95">
        <v>120002</v>
      </c>
      <c r="E93" s="52" t="s">
        <v>343</v>
      </c>
      <c r="F93" s="39" t="s">
        <v>334</v>
      </c>
      <c r="G93" s="37">
        <v>1202</v>
      </c>
      <c r="H93" s="38" t="s">
        <v>344</v>
      </c>
      <c r="I93" s="91">
        <v>120201</v>
      </c>
      <c r="J93" s="38" t="s">
        <v>345</v>
      </c>
      <c r="K93" s="39" t="s">
        <v>334</v>
      </c>
      <c r="L93" s="34"/>
      <c r="M93" s="79"/>
    </row>
    <row r="94" spans="1:13" s="24" customFormat="1" ht="108.75">
      <c r="A94" s="88">
        <v>13</v>
      </c>
      <c r="B94" s="18" t="s">
        <v>470</v>
      </c>
      <c r="C94" s="19" t="s">
        <v>187</v>
      </c>
      <c r="D94" s="83">
        <v>130001</v>
      </c>
      <c r="E94" s="21" t="s">
        <v>346</v>
      </c>
      <c r="F94" s="19" t="s">
        <v>187</v>
      </c>
      <c r="G94" s="84">
        <v>1301</v>
      </c>
      <c r="H94" s="18" t="s">
        <v>347</v>
      </c>
      <c r="I94" s="89">
        <v>130101</v>
      </c>
      <c r="J94" s="18" t="s">
        <v>348</v>
      </c>
      <c r="K94" s="19" t="s">
        <v>187</v>
      </c>
      <c r="L94" s="36"/>
    </row>
    <row r="95" spans="1:13" s="24" customFormat="1" ht="65.25">
      <c r="A95" s="26"/>
      <c r="B95" s="27"/>
      <c r="C95" s="28"/>
      <c r="D95" s="26"/>
      <c r="E95" s="30"/>
      <c r="F95" s="28"/>
      <c r="G95" s="26">
        <v>1302</v>
      </c>
      <c r="H95" s="27" t="s">
        <v>349</v>
      </c>
      <c r="I95" s="96">
        <v>130201</v>
      </c>
      <c r="J95" s="27" t="s">
        <v>350</v>
      </c>
      <c r="K95" s="28" t="s">
        <v>187</v>
      </c>
    </row>
    <row r="96" spans="1:13" s="24" customFormat="1" ht="65.25">
      <c r="A96" s="26"/>
      <c r="B96" s="27"/>
      <c r="C96" s="28"/>
      <c r="D96" s="26"/>
      <c r="E96" s="30"/>
      <c r="F96" s="28"/>
      <c r="G96" s="26">
        <v>1303</v>
      </c>
      <c r="H96" s="27" t="s">
        <v>351</v>
      </c>
      <c r="I96" s="97">
        <v>130301</v>
      </c>
      <c r="J96" s="27" t="s">
        <v>352</v>
      </c>
      <c r="K96" s="28" t="s">
        <v>187</v>
      </c>
    </row>
    <row r="97" spans="1:11" s="24" customFormat="1" ht="48.75" customHeight="1">
      <c r="A97" s="26"/>
      <c r="B97" s="27"/>
      <c r="C97" s="28"/>
      <c r="D97" s="26"/>
      <c r="E97" s="30"/>
      <c r="F97" s="28"/>
      <c r="G97" s="26">
        <v>1304</v>
      </c>
      <c r="H97" s="27" t="s">
        <v>353</v>
      </c>
      <c r="I97" s="90">
        <v>130401</v>
      </c>
      <c r="J97" s="27" t="s">
        <v>354</v>
      </c>
      <c r="K97" s="28" t="s">
        <v>187</v>
      </c>
    </row>
    <row r="98" spans="1:11" s="24" customFormat="1" ht="109.5" thickBot="1">
      <c r="A98" s="37"/>
      <c r="B98" s="38"/>
      <c r="C98" s="39"/>
      <c r="D98" s="37"/>
      <c r="E98" s="52"/>
      <c r="F98" s="39"/>
      <c r="G98" s="37">
        <v>1305</v>
      </c>
      <c r="H98" s="38" t="s">
        <v>355</v>
      </c>
      <c r="I98" s="91">
        <v>130501</v>
      </c>
      <c r="J98" s="38" t="s">
        <v>356</v>
      </c>
      <c r="K98" s="39" t="s">
        <v>187</v>
      </c>
    </row>
    <row r="99" spans="1:11" s="24" customFormat="1" ht="130.5">
      <c r="A99" s="83">
        <v>14</v>
      </c>
      <c r="B99" s="18" t="s">
        <v>471</v>
      </c>
      <c r="C99" s="19" t="s">
        <v>157</v>
      </c>
      <c r="D99" s="83">
        <v>140001</v>
      </c>
      <c r="E99" s="21" t="s">
        <v>357</v>
      </c>
      <c r="F99" s="19" t="s">
        <v>157</v>
      </c>
      <c r="G99" s="84">
        <v>1401</v>
      </c>
      <c r="H99" s="18" t="s">
        <v>358</v>
      </c>
      <c r="I99" s="89">
        <v>140101</v>
      </c>
      <c r="J99" s="18" t="s">
        <v>359</v>
      </c>
      <c r="K99" s="19" t="s">
        <v>157</v>
      </c>
    </row>
    <row r="100" spans="1:11" s="24" customFormat="1" ht="43.5">
      <c r="A100" s="26"/>
      <c r="B100" s="27"/>
      <c r="C100" s="28"/>
      <c r="D100" s="26"/>
      <c r="E100" s="30"/>
      <c r="F100" s="28"/>
      <c r="G100" s="26">
        <v>1402</v>
      </c>
      <c r="H100" s="27" t="s">
        <v>360</v>
      </c>
      <c r="I100" s="90">
        <v>140201</v>
      </c>
      <c r="J100" s="27" t="s">
        <v>361</v>
      </c>
      <c r="K100" s="28" t="s">
        <v>157</v>
      </c>
    </row>
    <row r="101" spans="1:11" s="24" customFormat="1" ht="44.25" thickBot="1">
      <c r="A101" s="37"/>
      <c r="B101" s="38"/>
      <c r="C101" s="39"/>
      <c r="D101" s="37"/>
      <c r="E101" s="52"/>
      <c r="F101" s="39"/>
      <c r="G101" s="37">
        <v>1403</v>
      </c>
      <c r="H101" s="38" t="s">
        <v>362</v>
      </c>
      <c r="I101" s="87">
        <v>140301</v>
      </c>
      <c r="J101" s="38" t="s">
        <v>363</v>
      </c>
      <c r="K101" s="39" t="s">
        <v>157</v>
      </c>
    </row>
    <row r="102" spans="1:11" s="24" customFormat="1" ht="42" customHeight="1">
      <c r="A102" s="83">
        <v>15</v>
      </c>
      <c r="B102" s="18" t="s">
        <v>472</v>
      </c>
      <c r="C102" s="19" t="s">
        <v>323</v>
      </c>
      <c r="D102" s="88">
        <v>150001</v>
      </c>
      <c r="E102" s="21" t="s">
        <v>364</v>
      </c>
      <c r="F102" s="19" t="s">
        <v>323</v>
      </c>
      <c r="G102" s="84">
        <v>1501</v>
      </c>
      <c r="H102" s="18" t="s">
        <v>365</v>
      </c>
      <c r="I102" s="85">
        <v>150101</v>
      </c>
      <c r="J102" s="18" t="s">
        <v>366</v>
      </c>
      <c r="K102" s="19" t="s">
        <v>323</v>
      </c>
    </row>
    <row r="103" spans="1:11" s="24" customFormat="1" ht="43.5">
      <c r="A103" s="26"/>
      <c r="B103" s="27"/>
      <c r="C103" s="28"/>
      <c r="D103" s="26"/>
      <c r="E103" s="30"/>
      <c r="F103" s="28"/>
      <c r="G103" s="26">
        <v>1502</v>
      </c>
      <c r="H103" s="27" t="s">
        <v>367</v>
      </c>
      <c r="I103" s="97">
        <v>150201</v>
      </c>
      <c r="J103" s="27" t="s">
        <v>368</v>
      </c>
      <c r="K103" s="28" t="s">
        <v>323</v>
      </c>
    </row>
    <row r="104" spans="1:11" s="24" customFormat="1" ht="44.25" thickBot="1">
      <c r="A104" s="37"/>
      <c r="B104" s="38"/>
      <c r="C104" s="39"/>
      <c r="D104" s="37"/>
      <c r="E104" s="52"/>
      <c r="F104" s="39"/>
      <c r="G104" s="37"/>
      <c r="H104" s="38"/>
      <c r="I104" s="98">
        <v>150202</v>
      </c>
      <c r="J104" s="38" t="s">
        <v>369</v>
      </c>
      <c r="K104" s="39" t="s">
        <v>323</v>
      </c>
    </row>
    <row r="105" spans="1:11" s="24" customFormat="1" ht="42" customHeight="1">
      <c r="A105" s="88">
        <v>16</v>
      </c>
      <c r="B105" s="83" t="s">
        <v>473</v>
      </c>
      <c r="C105" s="19" t="s">
        <v>272</v>
      </c>
      <c r="D105" s="83">
        <v>160001</v>
      </c>
      <c r="E105" s="21" t="s">
        <v>370</v>
      </c>
      <c r="F105" s="19" t="s">
        <v>272</v>
      </c>
      <c r="G105" s="84">
        <v>1601</v>
      </c>
      <c r="H105" s="18" t="s">
        <v>371</v>
      </c>
      <c r="I105" s="94">
        <v>160101</v>
      </c>
      <c r="J105" s="18" t="s">
        <v>372</v>
      </c>
      <c r="K105" s="19" t="s">
        <v>272</v>
      </c>
    </row>
    <row r="106" spans="1:11" s="24" customFormat="1" ht="42" customHeight="1">
      <c r="A106" s="26"/>
      <c r="B106" s="27"/>
      <c r="C106" s="28"/>
      <c r="D106" s="26"/>
      <c r="E106" s="30"/>
      <c r="F106" s="28"/>
      <c r="G106" s="26">
        <v>1602</v>
      </c>
      <c r="H106" s="27" t="s">
        <v>373</v>
      </c>
      <c r="I106" s="97">
        <v>160201</v>
      </c>
      <c r="J106" s="27" t="s">
        <v>374</v>
      </c>
      <c r="K106" s="28" t="s">
        <v>208</v>
      </c>
    </row>
    <row r="107" spans="1:11" s="24" customFormat="1" ht="66" thickBot="1">
      <c r="A107" s="37"/>
      <c r="B107" s="38"/>
      <c r="C107" s="39"/>
      <c r="D107" s="37"/>
      <c r="E107" s="52"/>
      <c r="F107" s="39"/>
      <c r="G107" s="37"/>
      <c r="H107" s="38"/>
      <c r="I107" s="91">
        <v>160202</v>
      </c>
      <c r="J107" s="38" t="s">
        <v>375</v>
      </c>
      <c r="K107" s="39" t="s">
        <v>208</v>
      </c>
    </row>
    <row r="108" spans="1:11" s="24" customFormat="1" ht="63" customHeight="1">
      <c r="A108" s="83">
        <v>17</v>
      </c>
      <c r="B108" s="18" t="s">
        <v>474</v>
      </c>
      <c r="C108" s="19" t="s">
        <v>323</v>
      </c>
      <c r="D108" s="83">
        <v>170001</v>
      </c>
      <c r="E108" s="21" t="s">
        <v>376</v>
      </c>
      <c r="F108" s="19" t="s">
        <v>323</v>
      </c>
      <c r="G108" s="84">
        <v>1701</v>
      </c>
      <c r="H108" s="18" t="s">
        <v>377</v>
      </c>
      <c r="I108" s="85">
        <v>170101</v>
      </c>
      <c r="J108" s="18" t="s">
        <v>378</v>
      </c>
      <c r="K108" s="19" t="s">
        <v>323</v>
      </c>
    </row>
    <row r="109" spans="1:11" s="24" customFormat="1" ht="66" thickBot="1">
      <c r="A109" s="37"/>
      <c r="B109" s="38"/>
      <c r="C109" s="39"/>
      <c r="D109" s="37"/>
      <c r="E109" s="52"/>
      <c r="F109" s="39"/>
      <c r="G109" s="37">
        <v>1702</v>
      </c>
      <c r="H109" s="38" t="s">
        <v>379</v>
      </c>
      <c r="I109" s="87">
        <v>170201</v>
      </c>
      <c r="J109" s="38" t="s">
        <v>380</v>
      </c>
      <c r="K109" s="39" t="s">
        <v>323</v>
      </c>
    </row>
    <row r="110" spans="1:11" s="24" customFormat="1" ht="42" customHeight="1">
      <c r="A110" s="83">
        <v>18</v>
      </c>
      <c r="B110" s="18" t="s">
        <v>475</v>
      </c>
      <c r="C110" s="19" t="s">
        <v>218</v>
      </c>
      <c r="D110" s="99">
        <v>180001</v>
      </c>
      <c r="E110" s="21" t="s">
        <v>381</v>
      </c>
      <c r="F110" s="19" t="s">
        <v>218</v>
      </c>
      <c r="G110" s="84">
        <v>1801</v>
      </c>
      <c r="H110" s="18" t="s">
        <v>382</v>
      </c>
      <c r="I110" s="85">
        <v>180101</v>
      </c>
      <c r="J110" s="18" t="s">
        <v>383</v>
      </c>
      <c r="K110" s="19" t="s">
        <v>218</v>
      </c>
    </row>
    <row r="111" spans="1:11" s="24" customFormat="1" ht="43.5">
      <c r="A111" s="26"/>
      <c r="B111" s="27"/>
      <c r="C111" s="28"/>
      <c r="D111" s="26"/>
      <c r="E111" s="30"/>
      <c r="F111" s="28"/>
      <c r="G111" s="26"/>
      <c r="H111" s="27"/>
      <c r="I111" s="97">
        <v>180102</v>
      </c>
      <c r="J111" s="27" t="s">
        <v>384</v>
      </c>
      <c r="K111" s="28" t="s">
        <v>218</v>
      </c>
    </row>
    <row r="112" spans="1:11" s="24" customFormat="1" ht="43.5">
      <c r="A112" s="26"/>
      <c r="B112" s="27"/>
      <c r="C112" s="28"/>
      <c r="D112" s="26"/>
      <c r="E112" s="30"/>
      <c r="F112" s="28"/>
      <c r="G112" s="26">
        <v>1802</v>
      </c>
      <c r="H112" s="27" t="s">
        <v>385</v>
      </c>
      <c r="I112" s="97">
        <v>180201</v>
      </c>
      <c r="J112" s="27" t="s">
        <v>386</v>
      </c>
      <c r="K112" s="28" t="s">
        <v>218</v>
      </c>
    </row>
    <row r="113" spans="1:13" s="24" customFormat="1" ht="65.25">
      <c r="A113" s="26"/>
      <c r="B113" s="27"/>
      <c r="C113" s="28"/>
      <c r="D113" s="26"/>
      <c r="E113" s="30"/>
      <c r="F113" s="28"/>
      <c r="G113" s="26">
        <v>1803</v>
      </c>
      <c r="H113" s="27" t="s">
        <v>387</v>
      </c>
      <c r="I113" s="86">
        <v>180301</v>
      </c>
      <c r="J113" s="27" t="s">
        <v>388</v>
      </c>
      <c r="K113" s="28" t="s">
        <v>218</v>
      </c>
    </row>
    <row r="114" spans="1:13" s="24" customFormat="1" ht="72.75" customHeight="1">
      <c r="A114" s="26"/>
      <c r="B114" s="27"/>
      <c r="C114" s="28"/>
      <c r="D114" s="26"/>
      <c r="E114" s="30"/>
      <c r="F114" s="28"/>
      <c r="G114" s="26">
        <v>1804</v>
      </c>
      <c r="H114" s="27" t="s">
        <v>389</v>
      </c>
      <c r="I114" s="97">
        <v>180401</v>
      </c>
      <c r="J114" s="27" t="s">
        <v>390</v>
      </c>
      <c r="K114" s="28" t="s">
        <v>218</v>
      </c>
    </row>
    <row r="115" spans="1:13" s="24" customFormat="1" ht="43.5">
      <c r="A115" s="26"/>
      <c r="B115" s="27"/>
      <c r="C115" s="28"/>
      <c r="D115" s="26"/>
      <c r="E115" s="30"/>
      <c r="F115" s="28"/>
      <c r="G115" s="26"/>
      <c r="H115" s="27"/>
      <c r="I115" s="97">
        <v>180402</v>
      </c>
      <c r="J115" s="27" t="s">
        <v>391</v>
      </c>
      <c r="K115" s="28" t="s">
        <v>218</v>
      </c>
    </row>
    <row r="116" spans="1:13" s="24" customFormat="1" ht="65.25">
      <c r="A116" s="26"/>
      <c r="B116" s="27"/>
      <c r="C116" s="28"/>
      <c r="D116" s="26"/>
      <c r="E116" s="30"/>
      <c r="F116" s="28"/>
      <c r="G116" s="26"/>
      <c r="H116" s="27"/>
      <c r="I116" s="97">
        <v>180403</v>
      </c>
      <c r="J116" s="27" t="s">
        <v>392</v>
      </c>
      <c r="K116" s="28" t="s">
        <v>103</v>
      </c>
    </row>
    <row r="117" spans="1:13" s="24" customFormat="1" ht="44.25" thickBot="1">
      <c r="A117" s="37"/>
      <c r="B117" s="38"/>
      <c r="C117" s="39"/>
      <c r="D117" s="37"/>
      <c r="E117" s="52"/>
      <c r="F117" s="39"/>
      <c r="G117" s="37">
        <v>1805</v>
      </c>
      <c r="H117" s="38" t="s">
        <v>393</v>
      </c>
      <c r="I117" s="87">
        <v>180501</v>
      </c>
      <c r="J117" s="38" t="s">
        <v>394</v>
      </c>
      <c r="K117" s="39" t="s">
        <v>218</v>
      </c>
    </row>
    <row r="118" spans="1:13" s="24" customFormat="1" ht="63" customHeight="1">
      <c r="A118" s="88">
        <v>19</v>
      </c>
      <c r="B118" s="18" t="s">
        <v>476</v>
      </c>
      <c r="C118" s="19" t="s">
        <v>395</v>
      </c>
      <c r="D118" s="88">
        <v>190001</v>
      </c>
      <c r="E118" s="21" t="s">
        <v>396</v>
      </c>
      <c r="F118" s="19" t="s">
        <v>395</v>
      </c>
      <c r="G118" s="84">
        <v>1901</v>
      </c>
      <c r="H118" s="18" t="s">
        <v>397</v>
      </c>
      <c r="I118" s="85">
        <v>190101</v>
      </c>
      <c r="J118" s="18" t="s">
        <v>398</v>
      </c>
      <c r="K118" s="19" t="s">
        <v>208</v>
      </c>
    </row>
    <row r="119" spans="1:13" s="24" customFormat="1">
      <c r="A119" s="26"/>
      <c r="B119" s="27"/>
      <c r="C119" s="28"/>
      <c r="D119" s="26"/>
      <c r="E119" s="30"/>
      <c r="F119" s="28"/>
      <c r="G119" s="26"/>
      <c r="H119" s="27"/>
      <c r="I119" s="96">
        <v>190102</v>
      </c>
      <c r="J119" s="27" t="s">
        <v>399</v>
      </c>
      <c r="K119" s="28" t="s">
        <v>208</v>
      </c>
    </row>
    <row r="120" spans="1:13" s="24" customFormat="1" ht="65.25">
      <c r="A120" s="26"/>
      <c r="B120" s="27"/>
      <c r="C120" s="28"/>
      <c r="D120" s="26"/>
      <c r="E120" s="30"/>
      <c r="F120" s="28"/>
      <c r="G120" s="26"/>
      <c r="H120" s="27"/>
      <c r="I120" s="97">
        <v>190103</v>
      </c>
      <c r="J120" s="27" t="s">
        <v>400</v>
      </c>
      <c r="K120" s="28" t="s">
        <v>395</v>
      </c>
    </row>
    <row r="121" spans="1:13" s="24" customFormat="1" ht="21" customHeight="1">
      <c r="A121" s="26"/>
      <c r="B121" s="27"/>
      <c r="C121" s="28"/>
      <c r="D121" s="100">
        <v>190002</v>
      </c>
      <c r="E121" s="30" t="s">
        <v>401</v>
      </c>
      <c r="F121" s="28" t="s">
        <v>395</v>
      </c>
      <c r="G121" s="26">
        <v>1902</v>
      </c>
      <c r="H121" s="27" t="s">
        <v>402</v>
      </c>
      <c r="I121" s="97">
        <v>190201</v>
      </c>
      <c r="J121" s="101" t="s">
        <v>403</v>
      </c>
      <c r="K121" s="28" t="s">
        <v>208</v>
      </c>
    </row>
    <row r="122" spans="1:13" s="24" customFormat="1" ht="43.5">
      <c r="A122" s="26"/>
      <c r="B122" s="27"/>
      <c r="C122" s="28"/>
      <c r="D122" s="26"/>
      <c r="E122" s="30"/>
      <c r="F122" s="28"/>
      <c r="G122" s="26"/>
      <c r="H122" s="27"/>
      <c r="I122" s="97">
        <v>190202</v>
      </c>
      <c r="J122" s="101" t="s">
        <v>404</v>
      </c>
      <c r="K122" s="28" t="s">
        <v>395</v>
      </c>
    </row>
    <row r="123" spans="1:13" s="24" customFormat="1">
      <c r="A123" s="26"/>
      <c r="B123" s="27"/>
      <c r="C123" s="28"/>
      <c r="D123" s="26"/>
      <c r="E123" s="30"/>
      <c r="F123" s="28"/>
      <c r="G123" s="26"/>
      <c r="H123" s="27"/>
      <c r="I123" s="97">
        <v>190203</v>
      </c>
      <c r="J123" s="101" t="s">
        <v>405</v>
      </c>
      <c r="K123" s="28" t="s">
        <v>395</v>
      </c>
    </row>
    <row r="124" spans="1:13" s="24" customFormat="1" ht="87.75" thickBot="1">
      <c r="A124" s="37"/>
      <c r="B124" s="38"/>
      <c r="C124" s="39"/>
      <c r="D124" s="102">
        <v>190003</v>
      </c>
      <c r="E124" s="52" t="s">
        <v>406</v>
      </c>
      <c r="F124" s="39" t="s">
        <v>395</v>
      </c>
      <c r="G124" s="37">
        <v>1903</v>
      </c>
      <c r="H124" s="38" t="s">
        <v>407</v>
      </c>
      <c r="I124" s="103">
        <v>190301</v>
      </c>
      <c r="J124" s="38" t="s">
        <v>408</v>
      </c>
      <c r="K124" s="39" t="s">
        <v>218</v>
      </c>
    </row>
    <row r="125" spans="1:13" s="24" customFormat="1" ht="65.25">
      <c r="A125" s="88">
        <v>20</v>
      </c>
      <c r="B125" s="18" t="s">
        <v>477</v>
      </c>
      <c r="C125" s="19" t="s">
        <v>409</v>
      </c>
      <c r="D125" s="83">
        <v>200001</v>
      </c>
      <c r="E125" s="21" t="s">
        <v>410</v>
      </c>
      <c r="F125" s="19" t="s">
        <v>409</v>
      </c>
      <c r="G125" s="84">
        <v>2001</v>
      </c>
      <c r="H125" s="18" t="s">
        <v>411</v>
      </c>
      <c r="I125" s="94">
        <v>200101</v>
      </c>
      <c r="J125" s="18" t="s">
        <v>412</v>
      </c>
      <c r="K125" s="19" t="s">
        <v>409</v>
      </c>
    </row>
    <row r="126" spans="1:13" s="24" customFormat="1" ht="87">
      <c r="A126" s="26"/>
      <c r="B126" s="27"/>
      <c r="C126" s="28"/>
      <c r="D126" s="104">
        <v>200002</v>
      </c>
      <c r="E126" s="30" t="s">
        <v>413</v>
      </c>
      <c r="F126" s="28" t="s">
        <v>136</v>
      </c>
      <c r="G126" s="26">
        <v>2002</v>
      </c>
      <c r="H126" s="27" t="s">
        <v>414</v>
      </c>
      <c r="I126" s="96">
        <v>200201</v>
      </c>
      <c r="J126" s="27" t="s">
        <v>415</v>
      </c>
      <c r="K126" s="28" t="s">
        <v>27</v>
      </c>
    </row>
    <row r="127" spans="1:13" s="24" customFormat="1" ht="65.25">
      <c r="A127" s="26"/>
      <c r="B127" s="27"/>
      <c r="C127" s="28"/>
      <c r="D127" s="26"/>
      <c r="E127" s="30"/>
      <c r="F127" s="28"/>
      <c r="G127" s="26">
        <v>2003</v>
      </c>
      <c r="H127" s="27" t="s">
        <v>416</v>
      </c>
      <c r="I127" s="90">
        <v>200301</v>
      </c>
      <c r="J127" s="27" t="s">
        <v>417</v>
      </c>
      <c r="K127" s="28" t="s">
        <v>418</v>
      </c>
      <c r="L127" s="34"/>
      <c r="M127" s="79"/>
    </row>
    <row r="128" spans="1:13" s="24" customFormat="1" ht="65.25">
      <c r="A128" s="26"/>
      <c r="B128" s="27"/>
      <c r="C128" s="28"/>
      <c r="D128" s="26"/>
      <c r="E128" s="30"/>
      <c r="F128" s="28"/>
      <c r="G128" s="26"/>
      <c r="H128" s="27"/>
      <c r="I128" s="86">
        <v>200302</v>
      </c>
      <c r="J128" s="27" t="s">
        <v>419</v>
      </c>
      <c r="K128" s="28" t="s">
        <v>208</v>
      </c>
    </row>
    <row r="129" spans="1:13" s="24" customFormat="1" ht="43.5">
      <c r="A129" s="26"/>
      <c r="B129" s="27"/>
      <c r="C129" s="28"/>
      <c r="D129" s="26"/>
      <c r="E129" s="30"/>
      <c r="F129" s="28"/>
      <c r="G129" s="26">
        <v>2004</v>
      </c>
      <c r="H129" s="27" t="s">
        <v>420</v>
      </c>
      <c r="I129" s="96">
        <v>200401</v>
      </c>
      <c r="J129" s="27" t="s">
        <v>421</v>
      </c>
      <c r="K129" s="28" t="s">
        <v>409</v>
      </c>
    </row>
    <row r="130" spans="1:13" s="24" customFormat="1" ht="87.75" thickBot="1">
      <c r="A130" s="37"/>
      <c r="B130" s="38"/>
      <c r="C130" s="39"/>
      <c r="D130" s="37"/>
      <c r="E130" s="52"/>
      <c r="F130" s="39"/>
      <c r="G130" s="37">
        <v>2005</v>
      </c>
      <c r="H130" s="38" t="s">
        <v>422</v>
      </c>
      <c r="I130" s="91">
        <v>200501</v>
      </c>
      <c r="J130" s="38" t="s">
        <v>423</v>
      </c>
      <c r="K130" s="39" t="s">
        <v>424</v>
      </c>
      <c r="L130" s="105"/>
      <c r="M130" s="79"/>
    </row>
    <row r="131" spans="1:13" s="24" customFormat="1" ht="65.25">
      <c r="A131" s="93">
        <v>21</v>
      </c>
      <c r="B131" s="18" t="s">
        <v>478</v>
      </c>
      <c r="C131" s="19" t="s">
        <v>425</v>
      </c>
      <c r="D131" s="93">
        <v>210001</v>
      </c>
      <c r="E131" s="21" t="s">
        <v>426</v>
      </c>
      <c r="F131" s="19" t="s">
        <v>425</v>
      </c>
      <c r="G131" s="84">
        <v>2101</v>
      </c>
      <c r="H131" s="18" t="s">
        <v>427</v>
      </c>
      <c r="I131" s="94">
        <v>210101</v>
      </c>
      <c r="J131" s="18" t="s">
        <v>428</v>
      </c>
      <c r="K131" s="19" t="s">
        <v>425</v>
      </c>
    </row>
    <row r="132" spans="1:13" s="24" customFormat="1" ht="43.5">
      <c r="A132" s="26"/>
      <c r="B132" s="27"/>
      <c r="C132" s="28"/>
      <c r="D132" s="26"/>
      <c r="E132" s="30"/>
      <c r="F132" s="28"/>
      <c r="G132" s="26"/>
      <c r="H132" s="27"/>
      <c r="I132" s="90">
        <v>210102</v>
      </c>
      <c r="J132" s="27" t="s">
        <v>429</v>
      </c>
      <c r="K132" s="28" t="s">
        <v>425</v>
      </c>
    </row>
    <row r="133" spans="1:13" s="24" customFormat="1" ht="44.25" thickBot="1">
      <c r="A133" s="37"/>
      <c r="B133" s="38"/>
      <c r="C133" s="39"/>
      <c r="D133" s="37"/>
      <c r="E133" s="52"/>
      <c r="F133" s="39"/>
      <c r="G133" s="37">
        <v>2102</v>
      </c>
      <c r="H133" s="38" t="s">
        <v>430</v>
      </c>
      <c r="I133" s="91">
        <v>210201</v>
      </c>
      <c r="J133" s="38" t="s">
        <v>431</v>
      </c>
      <c r="K133" s="39" t="s">
        <v>425</v>
      </c>
    </row>
    <row r="134" spans="1:13" s="24" customFormat="1" ht="108.75">
      <c r="A134" s="88">
        <v>22</v>
      </c>
      <c r="B134" s="18" t="s">
        <v>479</v>
      </c>
      <c r="C134" s="19" t="s">
        <v>432</v>
      </c>
      <c r="D134" s="88">
        <v>220001</v>
      </c>
      <c r="E134" s="106" t="s">
        <v>433</v>
      </c>
      <c r="F134" s="19" t="s">
        <v>432</v>
      </c>
      <c r="G134" s="84">
        <v>2201</v>
      </c>
      <c r="H134" s="18" t="s">
        <v>434</v>
      </c>
      <c r="I134" s="85">
        <v>220101</v>
      </c>
      <c r="J134" s="18" t="s">
        <v>435</v>
      </c>
      <c r="K134" s="19" t="s">
        <v>436</v>
      </c>
    </row>
    <row r="135" spans="1:13" s="24" customFormat="1" ht="65.25">
      <c r="A135" s="26"/>
      <c r="B135" s="27"/>
      <c r="C135" s="28"/>
      <c r="D135" s="107"/>
      <c r="E135" s="108"/>
      <c r="F135" s="109"/>
      <c r="G135" s="26"/>
      <c r="H135" s="27"/>
      <c r="I135" s="96">
        <v>220102</v>
      </c>
      <c r="J135" s="27" t="s">
        <v>437</v>
      </c>
      <c r="K135" s="28" t="s">
        <v>432</v>
      </c>
    </row>
    <row r="136" spans="1:13" s="24" customFormat="1" ht="30" customHeight="1">
      <c r="A136" s="26"/>
      <c r="B136" s="27"/>
      <c r="C136" s="28"/>
      <c r="D136" s="26"/>
      <c r="E136" s="110"/>
      <c r="F136" s="28"/>
      <c r="G136" s="26"/>
      <c r="H136" s="27"/>
      <c r="I136" s="97">
        <v>220103</v>
      </c>
      <c r="J136" s="27" t="s">
        <v>438</v>
      </c>
      <c r="K136" s="28" t="s">
        <v>432</v>
      </c>
    </row>
    <row r="137" spans="1:13" s="24" customFormat="1" ht="109.5" thickBot="1">
      <c r="A137" s="37"/>
      <c r="B137" s="38"/>
      <c r="C137" s="39"/>
      <c r="D137" s="102">
        <v>220002</v>
      </c>
      <c r="E137" s="111" t="s">
        <v>439</v>
      </c>
      <c r="F137" s="39" t="s">
        <v>432</v>
      </c>
      <c r="G137" s="37">
        <v>2202</v>
      </c>
      <c r="H137" s="38" t="s">
        <v>440</v>
      </c>
      <c r="I137" s="103">
        <v>220201</v>
      </c>
      <c r="J137" s="38" t="s">
        <v>457</v>
      </c>
      <c r="K137" s="39" t="s">
        <v>432</v>
      </c>
    </row>
    <row r="138" spans="1:13" s="24" customFormat="1" ht="130.5">
      <c r="A138" s="83">
        <v>23</v>
      </c>
      <c r="B138" s="18" t="s">
        <v>480</v>
      </c>
      <c r="C138" s="19" t="s">
        <v>441</v>
      </c>
      <c r="D138" s="83">
        <v>230001</v>
      </c>
      <c r="E138" s="112" t="s">
        <v>442</v>
      </c>
      <c r="F138" s="19" t="s">
        <v>441</v>
      </c>
      <c r="G138" s="84">
        <v>2301</v>
      </c>
      <c r="H138" s="21" t="s">
        <v>443</v>
      </c>
      <c r="I138" s="113">
        <v>230101</v>
      </c>
      <c r="J138" s="18" t="s">
        <v>444</v>
      </c>
      <c r="K138" s="19" t="s">
        <v>445</v>
      </c>
    </row>
    <row r="139" spans="1:13" s="24" customFormat="1" ht="87">
      <c r="A139" s="26"/>
      <c r="B139" s="27"/>
      <c r="C139" s="28"/>
      <c r="D139" s="100">
        <v>230002</v>
      </c>
      <c r="E139" s="114" t="s">
        <v>446</v>
      </c>
      <c r="F139" s="28" t="s">
        <v>441</v>
      </c>
      <c r="G139" s="26"/>
      <c r="H139" s="30"/>
      <c r="I139" s="115">
        <v>230102</v>
      </c>
      <c r="J139" s="27" t="s">
        <v>447</v>
      </c>
      <c r="K139" s="28" t="s">
        <v>445</v>
      </c>
    </row>
    <row r="140" spans="1:13" s="24" customFormat="1" ht="87">
      <c r="A140" s="26"/>
      <c r="B140" s="27"/>
      <c r="C140" s="28"/>
      <c r="D140" s="26"/>
      <c r="E140" s="114"/>
      <c r="F140" s="28"/>
      <c r="G140" s="26">
        <v>2302</v>
      </c>
      <c r="H140" s="27" t="s">
        <v>448</v>
      </c>
      <c r="I140" s="97">
        <v>230201</v>
      </c>
      <c r="J140" s="27" t="s">
        <v>449</v>
      </c>
      <c r="K140" s="28" t="s">
        <v>445</v>
      </c>
    </row>
    <row r="141" spans="1:13" s="24" customFormat="1" ht="65.25">
      <c r="A141" s="26"/>
      <c r="B141" s="27"/>
      <c r="C141" s="28"/>
      <c r="D141" s="26"/>
      <c r="E141" s="114"/>
      <c r="F141" s="28"/>
      <c r="G141" s="26">
        <v>2303</v>
      </c>
      <c r="H141" s="27" t="s">
        <v>450</v>
      </c>
      <c r="I141" s="97">
        <v>230301</v>
      </c>
      <c r="J141" s="27" t="s">
        <v>451</v>
      </c>
      <c r="K141" s="28" t="s">
        <v>445</v>
      </c>
    </row>
    <row r="142" spans="1:13" s="24" customFormat="1" ht="65.25">
      <c r="A142" s="26"/>
      <c r="B142" s="27"/>
      <c r="C142" s="28"/>
      <c r="D142" s="26"/>
      <c r="E142" s="114"/>
      <c r="F142" s="28"/>
      <c r="G142" s="26">
        <v>2304</v>
      </c>
      <c r="H142" s="27" t="s">
        <v>452</v>
      </c>
      <c r="I142" s="96">
        <v>230401</v>
      </c>
      <c r="J142" s="27" t="s">
        <v>453</v>
      </c>
      <c r="K142" s="28" t="s">
        <v>445</v>
      </c>
    </row>
    <row r="143" spans="1:13" s="24" customFormat="1" ht="65.25">
      <c r="A143" s="26"/>
      <c r="B143" s="27"/>
      <c r="C143" s="28"/>
      <c r="D143" s="26"/>
      <c r="E143" s="114"/>
      <c r="F143" s="28"/>
      <c r="G143" s="26">
        <v>2305</v>
      </c>
      <c r="H143" s="27" t="s">
        <v>454</v>
      </c>
      <c r="I143" s="97">
        <v>230501</v>
      </c>
      <c r="J143" s="27" t="s">
        <v>455</v>
      </c>
      <c r="K143" s="28" t="s">
        <v>445</v>
      </c>
    </row>
    <row r="144" spans="1:13" s="24" customFormat="1" ht="44.25" thickBot="1">
      <c r="A144" s="37"/>
      <c r="B144" s="38"/>
      <c r="C144" s="39"/>
      <c r="D144" s="37"/>
      <c r="E144" s="116"/>
      <c r="F144" s="39"/>
      <c r="G144" s="37"/>
      <c r="H144" s="38"/>
      <c r="I144" s="98">
        <v>230502</v>
      </c>
      <c r="J144" s="38" t="s">
        <v>456</v>
      </c>
      <c r="K144" s="39" t="s">
        <v>445</v>
      </c>
    </row>
    <row r="145" spans="1:11" ht="14.25" customHeight="1">
      <c r="H145" s="79"/>
      <c r="I145" s="105"/>
      <c r="J145" s="79"/>
      <c r="K145" s="105"/>
    </row>
    <row r="146" spans="1:11">
      <c r="H146" s="79"/>
      <c r="I146" s="105"/>
      <c r="J146" s="79"/>
      <c r="K146" s="105"/>
    </row>
    <row r="147" spans="1:11">
      <c r="A147" s="117"/>
      <c r="B147" s="118"/>
      <c r="H147" s="79"/>
      <c r="I147" s="105"/>
    </row>
    <row r="148" spans="1:11" ht="15" customHeight="1">
      <c r="A148" s="117"/>
      <c r="B148" s="118"/>
      <c r="H148" s="79"/>
      <c r="I148" s="105"/>
      <c r="J148" s="79"/>
      <c r="K148" s="105"/>
    </row>
  </sheetData>
  <autoFilter ref="A2:K144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80"/>
  <sheetViews>
    <sheetView topLeftCell="A118" zoomScale="120" zoomScaleNormal="120" workbookViewId="0">
      <selection activeCell="C3" sqref="C3"/>
    </sheetView>
  </sheetViews>
  <sheetFormatPr defaultColWidth="9.140625" defaultRowHeight="21.75" outlineLevelRow="1"/>
  <cols>
    <col min="1" max="1" width="7.7109375" style="193" customWidth="1"/>
    <col min="2" max="2" width="9.42578125" style="193" hidden="1" customWidth="1"/>
    <col min="3" max="3" width="80.7109375" style="122" customWidth="1"/>
    <col min="4" max="5" width="9.42578125" style="122" hidden="1" customWidth="1"/>
    <col min="6" max="6" width="6" style="122" customWidth="1"/>
    <col min="7" max="7" width="5.42578125" style="122" customWidth="1"/>
    <col min="8" max="16384" width="9.140625" style="122"/>
  </cols>
  <sheetData>
    <row r="1" spans="1:8" ht="30.75" customHeight="1" thickBot="1">
      <c r="A1" s="317" t="s">
        <v>489</v>
      </c>
      <c r="B1" s="317"/>
      <c r="C1" s="317"/>
      <c r="D1" s="317"/>
      <c r="E1" s="317"/>
      <c r="F1" s="317"/>
      <c r="G1" s="121"/>
    </row>
    <row r="2" spans="1:8" ht="27.75" customHeight="1" thickTop="1">
      <c r="A2" s="123" t="s">
        <v>490</v>
      </c>
      <c r="B2" s="124"/>
      <c r="C2" s="124"/>
      <c r="D2" s="124"/>
      <c r="E2" s="124"/>
      <c r="F2" s="124"/>
      <c r="G2" s="121"/>
    </row>
    <row r="3" spans="1:8" s="125" customFormat="1" ht="24" customHeight="1">
      <c r="B3" s="126"/>
      <c r="C3" s="127" t="s">
        <v>500</v>
      </c>
      <c r="D3" s="128"/>
      <c r="E3" s="128"/>
      <c r="F3" s="128"/>
      <c r="G3" s="129"/>
    </row>
    <row r="4" spans="1:8" s="125" customFormat="1" ht="24" customHeight="1">
      <c r="B4" s="126"/>
      <c r="C4" s="127" t="s">
        <v>501</v>
      </c>
      <c r="D4" s="130"/>
      <c r="E4" s="130"/>
      <c r="F4" s="130"/>
      <c r="G4" s="129"/>
    </row>
    <row r="5" spans="1:8" s="131" customFormat="1" ht="24" customHeight="1">
      <c r="B5" s="132"/>
      <c r="C5" s="133" t="s">
        <v>504</v>
      </c>
      <c r="D5" s="128"/>
      <c r="E5" s="134"/>
      <c r="G5" s="135"/>
      <c r="H5" s="136"/>
    </row>
    <row r="6" spans="1:8" s="131" customFormat="1" ht="12" customHeight="1" thickBot="1">
      <c r="A6" s="132"/>
      <c r="B6" s="137"/>
      <c r="C6" s="135"/>
      <c r="G6" s="135"/>
    </row>
    <row r="7" spans="1:8" s="131" customFormat="1" ht="31.5" hidden="1" customHeigh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">
        <v>488</v>
      </c>
    </row>
    <row r="12" spans="1:8" s="131" customFormat="1" ht="18.75" hidden="1" customHeight="1">
      <c r="A12" s="140"/>
      <c r="B12" s="141" t="s">
        <v>493</v>
      </c>
      <c r="C12" s="143" t="s">
        <v>494</v>
      </c>
    </row>
    <row r="13" spans="1:8" s="131" customFormat="1" ht="42" hidden="1" customHeight="1" thickBot="1">
      <c r="A13" s="329" t="s">
        <v>497</v>
      </c>
      <c r="B13" s="329"/>
      <c r="C13" s="329"/>
    </row>
    <row r="14" spans="1:8" s="125" customFormat="1" ht="23.45" customHeight="1">
      <c r="A14" s="320" t="s">
        <v>481</v>
      </c>
      <c r="B14" s="318" t="s">
        <v>482</v>
      </c>
      <c r="C14" s="222" t="s">
        <v>506</v>
      </c>
      <c r="D14" s="322" t="s">
        <v>484</v>
      </c>
      <c r="E14" s="323"/>
      <c r="F14" s="324"/>
    </row>
    <row r="15" spans="1:8" s="125" customFormat="1" ht="9.9499999999999993" customHeight="1">
      <c r="A15" s="321"/>
      <c r="B15" s="319"/>
      <c r="C15" s="144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147" t="s">
        <v>487</v>
      </c>
      <c r="D16" s="148" t="s">
        <v>492</v>
      </c>
      <c r="E16" s="149" t="s">
        <v>493</v>
      </c>
      <c r="F16" s="328"/>
    </row>
    <row r="17" spans="1:7" s="125" customFormat="1" ht="22.5" customHeight="1">
      <c r="A17" s="150" t="s">
        <v>11</v>
      </c>
      <c r="B17" s="151"/>
      <c r="C17" s="255" t="s">
        <v>458</v>
      </c>
      <c r="D17" s="152"/>
      <c r="E17" s="153"/>
      <c r="F17" s="153"/>
      <c r="G17" s="126"/>
    </row>
    <row r="18" spans="1:7" s="131" customFormat="1" ht="22.5" hidden="1" customHeight="1" outlineLevel="1">
      <c r="A18" s="228"/>
      <c r="B18" s="229" t="s">
        <v>17</v>
      </c>
      <c r="C18" s="230" t="s">
        <v>18</v>
      </c>
      <c r="D18" s="156"/>
      <c r="E18" s="157"/>
      <c r="F18" s="158"/>
    </row>
    <row r="19" spans="1:7" s="131" customFormat="1" ht="22.5" hidden="1" customHeight="1" outlineLevel="1">
      <c r="A19" s="228"/>
      <c r="B19" s="231" t="s">
        <v>22</v>
      </c>
      <c r="C19" s="230" t="s">
        <v>23</v>
      </c>
      <c r="D19" s="161"/>
      <c r="E19" s="162"/>
      <c r="F19" s="162"/>
    </row>
    <row r="20" spans="1:7" s="131" customFormat="1" ht="22.5" hidden="1" customHeight="1" outlineLevel="1">
      <c r="A20" s="228"/>
      <c r="B20" s="229" t="s">
        <v>25</v>
      </c>
      <c r="C20" s="230" t="s">
        <v>26</v>
      </c>
      <c r="D20" s="161"/>
      <c r="E20" s="162"/>
      <c r="F20" s="162"/>
    </row>
    <row r="21" spans="1:7" s="131" customFormat="1" ht="22.5" hidden="1" customHeight="1" outlineLevel="1">
      <c r="A21" s="228"/>
      <c r="B21" s="229" t="s">
        <v>30</v>
      </c>
      <c r="C21" s="230" t="s">
        <v>31</v>
      </c>
      <c r="D21" s="161"/>
      <c r="E21" s="162"/>
      <c r="F21" s="162"/>
    </row>
    <row r="22" spans="1:7" s="131" customFormat="1" ht="22.5" hidden="1" customHeight="1" outlineLevel="1">
      <c r="A22" s="228"/>
      <c r="B22" s="229" t="s">
        <v>32</v>
      </c>
      <c r="C22" s="230" t="s">
        <v>33</v>
      </c>
      <c r="D22" s="161"/>
      <c r="E22" s="162"/>
      <c r="F22" s="162"/>
    </row>
    <row r="23" spans="1:7" s="131" customFormat="1" ht="22.5" hidden="1" customHeight="1" outlineLevel="1">
      <c r="A23" s="228"/>
      <c r="B23" s="231" t="s">
        <v>37</v>
      </c>
      <c r="C23" s="230" t="s">
        <v>38</v>
      </c>
      <c r="D23" s="161"/>
      <c r="E23" s="162"/>
      <c r="F23" s="162"/>
    </row>
    <row r="24" spans="1:7" s="131" customFormat="1" ht="22.5" hidden="1" customHeight="1" outlineLevel="1">
      <c r="A24" s="228"/>
      <c r="B24" s="231" t="s">
        <v>40</v>
      </c>
      <c r="C24" s="230" t="s">
        <v>41</v>
      </c>
      <c r="D24" s="161"/>
      <c r="E24" s="162"/>
      <c r="F24" s="162"/>
    </row>
    <row r="25" spans="1:7" s="131" customFormat="1" ht="22.5" hidden="1" customHeight="1" outlineLevel="1">
      <c r="A25" s="228"/>
      <c r="B25" s="231" t="s">
        <v>44</v>
      </c>
      <c r="C25" s="230" t="s">
        <v>45</v>
      </c>
      <c r="D25" s="161"/>
      <c r="E25" s="162"/>
      <c r="F25" s="162"/>
    </row>
    <row r="26" spans="1:7" s="131" customFormat="1" ht="22.5" hidden="1" customHeight="1" outlineLevel="1">
      <c r="A26" s="228"/>
      <c r="B26" s="231" t="s">
        <v>46</v>
      </c>
      <c r="C26" s="230" t="s">
        <v>47</v>
      </c>
      <c r="D26" s="161"/>
      <c r="E26" s="162"/>
      <c r="F26" s="162"/>
    </row>
    <row r="27" spans="1:7" s="131" customFormat="1" ht="22.5" hidden="1" customHeight="1" outlineLevel="1">
      <c r="A27" s="228"/>
      <c r="B27" s="231" t="s">
        <v>51</v>
      </c>
      <c r="C27" s="230" t="s">
        <v>52</v>
      </c>
      <c r="D27" s="164"/>
      <c r="E27" s="165"/>
      <c r="F27" s="165"/>
    </row>
    <row r="28" spans="1:7" s="125" customFormat="1" ht="22.5" customHeight="1" collapsed="1">
      <c r="A28" s="166" t="s">
        <v>53</v>
      </c>
      <c r="B28" s="167"/>
      <c r="C28" s="256" t="s">
        <v>459</v>
      </c>
      <c r="D28" s="168"/>
      <c r="E28" s="169"/>
      <c r="F28" s="169"/>
      <c r="G28" s="126"/>
    </row>
    <row r="29" spans="1:7" s="131" customFormat="1" ht="22.5" hidden="1" customHeight="1" outlineLevel="1">
      <c r="A29" s="228"/>
      <c r="B29" s="231" t="s">
        <v>61</v>
      </c>
      <c r="C29" s="230" t="s">
        <v>62</v>
      </c>
      <c r="D29" s="172"/>
      <c r="E29" s="173"/>
      <c r="F29" s="173"/>
    </row>
    <row r="30" spans="1:7" s="131" customFormat="1" ht="22.5" hidden="1" customHeight="1" outlineLevel="1">
      <c r="A30" s="228"/>
      <c r="B30" s="229" t="s">
        <v>64</v>
      </c>
      <c r="C30" s="230" t="s">
        <v>65</v>
      </c>
      <c r="D30" s="176"/>
      <c r="E30" s="177"/>
      <c r="F30" s="177"/>
    </row>
    <row r="31" spans="1:7" s="131" customFormat="1" ht="22.5" hidden="1" customHeight="1" outlineLevel="1">
      <c r="A31" s="228"/>
      <c r="B31" s="231" t="s">
        <v>68</v>
      </c>
      <c r="C31" s="230" t="s">
        <v>69</v>
      </c>
      <c r="D31" s="176"/>
      <c r="E31" s="177"/>
      <c r="F31" s="177"/>
    </row>
    <row r="32" spans="1:7" s="131" customFormat="1" ht="22.5" hidden="1" customHeight="1" outlineLevel="1">
      <c r="A32" s="228"/>
      <c r="B32" s="229" t="s">
        <v>72</v>
      </c>
      <c r="C32" s="230" t="s">
        <v>73</v>
      </c>
      <c r="D32" s="176"/>
      <c r="E32" s="177"/>
      <c r="F32" s="177"/>
    </row>
    <row r="33" spans="1:7" s="131" customFormat="1" ht="22.5" hidden="1" customHeight="1" outlineLevel="1" thickBot="1">
      <c r="A33" s="228"/>
      <c r="B33" s="231" t="s">
        <v>72</v>
      </c>
      <c r="C33" s="230" t="s">
        <v>76</v>
      </c>
      <c r="D33" s="176"/>
      <c r="E33" s="177"/>
      <c r="F33" s="177"/>
    </row>
    <row r="34" spans="1:7" s="125" customFormat="1" ht="22.5" customHeight="1" collapsed="1">
      <c r="A34" s="232" t="s">
        <v>77</v>
      </c>
      <c r="B34" s="167"/>
      <c r="C34" s="256" t="s">
        <v>460</v>
      </c>
      <c r="D34" s="168"/>
      <c r="E34" s="169"/>
      <c r="F34" s="169"/>
    </row>
    <row r="35" spans="1:7" s="131" customFormat="1" ht="22.5" hidden="1" customHeight="1" outlineLevel="1">
      <c r="A35" s="228"/>
      <c r="B35" s="231" t="s">
        <v>83</v>
      </c>
      <c r="C35" s="230" t="s">
        <v>84</v>
      </c>
      <c r="D35" s="176"/>
      <c r="E35" s="177"/>
      <c r="F35" s="177"/>
    </row>
    <row r="36" spans="1:7" s="131" customFormat="1" ht="22.5" hidden="1" customHeight="1" outlineLevel="1">
      <c r="A36" s="228"/>
      <c r="B36" s="233" t="s">
        <v>89</v>
      </c>
      <c r="C36" s="230" t="s">
        <v>90</v>
      </c>
      <c r="D36" s="176"/>
      <c r="E36" s="177"/>
      <c r="F36" s="177"/>
    </row>
    <row r="37" spans="1:7" s="131" customFormat="1" ht="22.5" hidden="1" customHeight="1" outlineLevel="1">
      <c r="A37" s="228"/>
      <c r="B37" s="231" t="s">
        <v>91</v>
      </c>
      <c r="C37" s="230" t="s">
        <v>92</v>
      </c>
      <c r="D37" s="176"/>
      <c r="E37" s="177"/>
      <c r="F37" s="177"/>
    </row>
    <row r="38" spans="1:7" s="131" customFormat="1" ht="22.5" hidden="1" customHeight="1" outlineLevel="1">
      <c r="A38" s="228"/>
      <c r="B38" s="233" t="s">
        <v>95</v>
      </c>
      <c r="C38" s="230" t="s">
        <v>96</v>
      </c>
      <c r="D38" s="176"/>
      <c r="E38" s="177"/>
      <c r="F38" s="177"/>
    </row>
    <row r="39" spans="1:7" s="131" customFormat="1" ht="22.5" hidden="1" customHeight="1" outlineLevel="1">
      <c r="A39" s="228"/>
      <c r="B39" s="234" t="s">
        <v>97</v>
      </c>
      <c r="C39" s="230" t="s">
        <v>98</v>
      </c>
      <c r="D39" s="176"/>
      <c r="E39" s="177"/>
      <c r="F39" s="177"/>
    </row>
    <row r="40" spans="1:7" s="131" customFormat="1" ht="22.5" hidden="1" customHeight="1" outlineLevel="1">
      <c r="A40" s="228"/>
      <c r="B40" s="229" t="s">
        <v>101</v>
      </c>
      <c r="C40" s="230" t="s">
        <v>102</v>
      </c>
      <c r="D40" s="176"/>
      <c r="E40" s="177"/>
      <c r="F40" s="177"/>
    </row>
    <row r="41" spans="1:7" s="131" customFormat="1" ht="22.5" hidden="1" customHeight="1" outlineLevel="1">
      <c r="A41" s="228"/>
      <c r="B41" s="233" t="s">
        <v>106</v>
      </c>
      <c r="C41" s="230" t="s">
        <v>107</v>
      </c>
      <c r="D41" s="176"/>
      <c r="E41" s="177"/>
      <c r="F41" s="177"/>
    </row>
    <row r="42" spans="1:7" s="131" customFormat="1" ht="22.5" hidden="1" customHeight="1" outlineLevel="1">
      <c r="A42" s="228"/>
      <c r="B42" s="233" t="s">
        <v>108</v>
      </c>
      <c r="C42" s="230" t="s">
        <v>109</v>
      </c>
      <c r="D42" s="176"/>
      <c r="E42" s="177"/>
      <c r="F42" s="177"/>
    </row>
    <row r="43" spans="1:7" s="131" customFormat="1" ht="22.5" hidden="1" customHeight="1" outlineLevel="1">
      <c r="A43" s="228"/>
      <c r="B43" s="233" t="s">
        <v>112</v>
      </c>
      <c r="C43" s="230" t="s">
        <v>113</v>
      </c>
      <c r="D43" s="176"/>
      <c r="E43" s="177"/>
      <c r="F43" s="177"/>
    </row>
    <row r="44" spans="1:7" s="131" customFormat="1" ht="22.5" hidden="1" customHeight="1" outlineLevel="1" thickBot="1">
      <c r="A44" s="228"/>
      <c r="B44" s="231" t="s">
        <v>114</v>
      </c>
      <c r="C44" s="230" t="s">
        <v>115</v>
      </c>
      <c r="D44" s="176"/>
      <c r="E44" s="177"/>
      <c r="F44" s="177"/>
    </row>
    <row r="45" spans="1:7" s="125" customFormat="1" ht="22.5" customHeight="1" collapsed="1">
      <c r="A45" s="232" t="s">
        <v>116</v>
      </c>
      <c r="B45" s="167"/>
      <c r="C45" s="256" t="s">
        <v>461</v>
      </c>
      <c r="D45" s="168"/>
      <c r="E45" s="169"/>
      <c r="F45" s="169"/>
      <c r="G45" s="126"/>
    </row>
    <row r="46" spans="1:7" s="131" customFormat="1" ht="22.5" hidden="1" customHeight="1" outlineLevel="1">
      <c r="A46" s="228"/>
      <c r="B46" s="229" t="s">
        <v>122</v>
      </c>
      <c r="C46" s="230" t="s">
        <v>123</v>
      </c>
      <c r="D46" s="176"/>
      <c r="E46" s="177"/>
      <c r="F46" s="177"/>
    </row>
    <row r="47" spans="1:7" s="131" customFormat="1" ht="22.5" hidden="1" customHeight="1" outlineLevel="1">
      <c r="A47" s="228"/>
      <c r="B47" s="229" t="s">
        <v>128</v>
      </c>
      <c r="C47" s="230" t="s">
        <v>129</v>
      </c>
      <c r="D47" s="176"/>
      <c r="E47" s="177"/>
      <c r="F47" s="177"/>
    </row>
    <row r="48" spans="1:7" s="131" customFormat="1" ht="22.5" hidden="1" customHeight="1" outlineLevel="1">
      <c r="A48" s="228"/>
      <c r="B48" s="231" t="s">
        <v>132</v>
      </c>
      <c r="C48" s="230" t="s">
        <v>133</v>
      </c>
      <c r="D48" s="176"/>
      <c r="E48" s="177"/>
      <c r="F48" s="177"/>
    </row>
    <row r="49" spans="1:7" s="131" customFormat="1" ht="22.5" hidden="1" customHeight="1" outlineLevel="1">
      <c r="A49" s="228"/>
      <c r="B49" s="234" t="s">
        <v>134</v>
      </c>
      <c r="C49" s="230" t="s">
        <v>135</v>
      </c>
      <c r="D49" s="176"/>
      <c r="E49" s="177"/>
      <c r="F49" s="177"/>
    </row>
    <row r="50" spans="1:7" s="131" customFormat="1" ht="22.5" hidden="1" customHeight="1" outlineLevel="1">
      <c r="A50" s="228"/>
      <c r="B50" s="231" t="s">
        <v>139</v>
      </c>
      <c r="C50" s="230" t="s">
        <v>140</v>
      </c>
      <c r="D50" s="176"/>
      <c r="E50" s="177"/>
      <c r="F50" s="177"/>
    </row>
    <row r="51" spans="1:7" s="131" customFormat="1" ht="22.5" hidden="1" customHeight="1" outlineLevel="1">
      <c r="A51" s="228"/>
      <c r="B51" s="234" t="s">
        <v>141</v>
      </c>
      <c r="C51" s="230" t="s">
        <v>142</v>
      </c>
      <c r="D51" s="176"/>
      <c r="E51" s="177"/>
      <c r="F51" s="177"/>
    </row>
    <row r="52" spans="1:7" s="131" customFormat="1" ht="22.5" hidden="1" customHeight="1" outlineLevel="1">
      <c r="A52" s="228"/>
      <c r="B52" s="229" t="s">
        <v>145</v>
      </c>
      <c r="C52" s="230" t="s">
        <v>146</v>
      </c>
      <c r="D52" s="176"/>
      <c r="E52" s="177"/>
      <c r="F52" s="177"/>
    </row>
    <row r="53" spans="1:7" s="131" customFormat="1" ht="22.5" hidden="1" customHeight="1" outlineLevel="1">
      <c r="A53" s="228"/>
      <c r="B53" s="229" t="s">
        <v>147</v>
      </c>
      <c r="C53" s="230" t="s">
        <v>148</v>
      </c>
      <c r="D53" s="176"/>
      <c r="E53" s="177"/>
      <c r="F53" s="177"/>
    </row>
    <row r="54" spans="1:7" s="131" customFormat="1" ht="22.5" hidden="1" customHeight="1" outlineLevel="1">
      <c r="A54" s="228"/>
      <c r="B54" s="234" t="s">
        <v>151</v>
      </c>
      <c r="C54" s="230" t="s">
        <v>152</v>
      </c>
      <c r="D54" s="176"/>
      <c r="E54" s="177"/>
      <c r="F54" s="177"/>
    </row>
    <row r="55" spans="1:7" s="131" customFormat="1" ht="22.5" hidden="1" customHeight="1" outlineLevel="1" thickBot="1">
      <c r="A55" s="228"/>
      <c r="B55" s="229" t="s">
        <v>154</v>
      </c>
      <c r="C55" s="230" t="s">
        <v>155</v>
      </c>
      <c r="D55" s="176"/>
      <c r="E55" s="177"/>
      <c r="F55" s="177"/>
    </row>
    <row r="56" spans="1:7" s="125" customFormat="1" ht="22.5" customHeight="1" collapsed="1">
      <c r="A56" s="232" t="s">
        <v>156</v>
      </c>
      <c r="B56" s="167"/>
      <c r="C56" s="256" t="s">
        <v>462</v>
      </c>
      <c r="D56" s="168"/>
      <c r="E56" s="169"/>
      <c r="F56" s="169"/>
      <c r="G56" s="126"/>
    </row>
    <row r="57" spans="1:7" s="131" customFormat="1" ht="22.5" hidden="1" customHeight="1" outlineLevel="1">
      <c r="A57" s="228"/>
      <c r="B57" s="229" t="s">
        <v>162</v>
      </c>
      <c r="C57" s="230" t="s">
        <v>163</v>
      </c>
      <c r="D57" s="176"/>
      <c r="E57" s="177"/>
      <c r="F57" s="177"/>
    </row>
    <row r="58" spans="1:7" s="131" customFormat="1" ht="22.5" hidden="1" customHeight="1" outlineLevel="1">
      <c r="A58" s="228"/>
      <c r="B58" s="229" t="s">
        <v>166</v>
      </c>
      <c r="C58" s="230" t="s">
        <v>167</v>
      </c>
      <c r="D58" s="176"/>
      <c r="E58" s="177"/>
      <c r="F58" s="177"/>
    </row>
    <row r="59" spans="1:7" s="131" customFormat="1" ht="22.5" hidden="1" customHeight="1" outlineLevel="1">
      <c r="A59" s="228"/>
      <c r="B59" s="229" t="s">
        <v>170</v>
      </c>
      <c r="C59" s="230" t="s">
        <v>171</v>
      </c>
      <c r="D59" s="176"/>
      <c r="E59" s="177"/>
      <c r="F59" s="177"/>
    </row>
    <row r="60" spans="1:7" s="131" customFormat="1" ht="22.5" hidden="1" customHeight="1" outlineLevel="1">
      <c r="A60" s="228"/>
      <c r="B60" s="229" t="s">
        <v>174</v>
      </c>
      <c r="C60" s="230" t="s">
        <v>175</v>
      </c>
      <c r="D60" s="176"/>
      <c r="E60" s="177"/>
      <c r="F60" s="177"/>
    </row>
    <row r="61" spans="1:7" s="131" customFormat="1" ht="22.5" hidden="1" customHeight="1" outlineLevel="1">
      <c r="A61" s="228"/>
      <c r="B61" s="234" t="s">
        <v>176</v>
      </c>
      <c r="C61" s="230" t="s">
        <v>177</v>
      </c>
      <c r="D61" s="176"/>
      <c r="E61" s="177"/>
      <c r="F61" s="177"/>
    </row>
    <row r="62" spans="1:7" s="131" customFormat="1" ht="22.5" hidden="1" customHeight="1" outlineLevel="1">
      <c r="A62" s="228"/>
      <c r="B62" s="231" t="s">
        <v>181</v>
      </c>
      <c r="C62" s="230" t="s">
        <v>182</v>
      </c>
      <c r="D62" s="176"/>
      <c r="E62" s="177"/>
      <c r="F62" s="177"/>
    </row>
    <row r="63" spans="1:7" s="131" customFormat="1" ht="22.5" hidden="1" customHeight="1" outlineLevel="1">
      <c r="A63" s="228"/>
      <c r="B63" s="231" t="s">
        <v>183</v>
      </c>
      <c r="C63" s="230" t="s">
        <v>184</v>
      </c>
      <c r="D63" s="176"/>
      <c r="E63" s="177"/>
      <c r="F63" s="177"/>
    </row>
    <row r="64" spans="1:7" s="131" customFormat="1" ht="22.5" hidden="1" customHeight="1" outlineLevel="1">
      <c r="A64" s="228"/>
      <c r="B64" s="234" t="s">
        <v>185</v>
      </c>
      <c r="C64" s="230" t="s">
        <v>186</v>
      </c>
      <c r="D64" s="176"/>
      <c r="E64" s="177"/>
      <c r="F64" s="177"/>
    </row>
    <row r="65" spans="1:7" s="131" customFormat="1" ht="22.5" hidden="1" customHeight="1" outlineLevel="1">
      <c r="A65" s="228"/>
      <c r="B65" s="229" t="s">
        <v>190</v>
      </c>
      <c r="C65" s="230" t="s">
        <v>191</v>
      </c>
      <c r="D65" s="176"/>
      <c r="E65" s="177"/>
      <c r="F65" s="177"/>
    </row>
    <row r="66" spans="1:7" s="131" customFormat="1" ht="22.5" hidden="1" customHeight="1" outlineLevel="1">
      <c r="A66" s="228"/>
      <c r="B66" s="233" t="s">
        <v>192</v>
      </c>
      <c r="C66" s="230" t="s">
        <v>193</v>
      </c>
      <c r="D66" s="176"/>
      <c r="E66" s="177"/>
      <c r="F66" s="177"/>
    </row>
    <row r="67" spans="1:7" s="131" customFormat="1" ht="22.5" hidden="1" customHeight="1" outlineLevel="1">
      <c r="A67" s="228"/>
      <c r="B67" s="231" t="s">
        <v>197</v>
      </c>
      <c r="C67" s="230" t="s">
        <v>198</v>
      </c>
      <c r="D67" s="176"/>
      <c r="E67" s="177"/>
      <c r="F67" s="177"/>
    </row>
    <row r="68" spans="1:7" s="131" customFormat="1" ht="22.5" hidden="1" customHeight="1" outlineLevel="1">
      <c r="A68" s="228"/>
      <c r="B68" s="233" t="s">
        <v>201</v>
      </c>
      <c r="C68" s="230" t="s">
        <v>202</v>
      </c>
      <c r="D68" s="176"/>
      <c r="E68" s="177"/>
      <c r="F68" s="177"/>
    </row>
    <row r="69" spans="1:7" s="131" customFormat="1" ht="22.5" hidden="1" customHeight="1" outlineLevel="1">
      <c r="A69" s="228"/>
      <c r="B69" s="229" t="s">
        <v>203</v>
      </c>
      <c r="C69" s="230" t="s">
        <v>204</v>
      </c>
      <c r="D69" s="176"/>
      <c r="E69" s="177"/>
      <c r="F69" s="177"/>
    </row>
    <row r="70" spans="1:7" s="131" customFormat="1" ht="22.5" hidden="1" customHeight="1" outlineLevel="1" thickBot="1">
      <c r="A70" s="228"/>
      <c r="B70" s="229" t="s">
        <v>205</v>
      </c>
      <c r="C70" s="230" t="s">
        <v>206</v>
      </c>
      <c r="D70" s="176"/>
      <c r="E70" s="177"/>
      <c r="F70" s="177"/>
    </row>
    <row r="71" spans="1:7" s="125" customFormat="1" ht="22.5" customHeight="1" collapsed="1">
      <c r="A71" s="232" t="s">
        <v>207</v>
      </c>
      <c r="B71" s="167"/>
      <c r="C71" s="256" t="s">
        <v>463</v>
      </c>
      <c r="D71" s="168"/>
      <c r="E71" s="169"/>
      <c r="F71" s="169"/>
    </row>
    <row r="72" spans="1:7" s="131" customFormat="1" ht="22.5" hidden="1" customHeight="1" outlineLevel="1">
      <c r="A72" s="228"/>
      <c r="B72" s="229" t="s">
        <v>213</v>
      </c>
      <c r="C72" s="230" t="s">
        <v>214</v>
      </c>
      <c r="D72" s="176"/>
      <c r="E72" s="177"/>
      <c r="F72" s="177"/>
    </row>
    <row r="73" spans="1:7" s="131" customFormat="1" ht="22.5" hidden="1" customHeight="1" outlineLevel="1">
      <c r="A73" s="228"/>
      <c r="B73" s="229" t="s">
        <v>221</v>
      </c>
      <c r="C73" s="230" t="s">
        <v>222</v>
      </c>
      <c r="D73" s="176"/>
      <c r="E73" s="177"/>
      <c r="F73" s="177"/>
    </row>
    <row r="74" spans="1:7" s="131" customFormat="1" ht="22.5" hidden="1" customHeight="1" outlineLevel="1" thickBot="1">
      <c r="A74" s="228"/>
      <c r="B74" s="229" t="s">
        <v>226</v>
      </c>
      <c r="C74" s="230" t="s">
        <v>227</v>
      </c>
      <c r="D74" s="176"/>
      <c r="E74" s="177"/>
      <c r="F74" s="177"/>
    </row>
    <row r="75" spans="1:7" s="125" customFormat="1" ht="22.5" customHeight="1" collapsed="1">
      <c r="A75" s="232" t="s">
        <v>228</v>
      </c>
      <c r="B75" s="167"/>
      <c r="C75" s="256" t="s">
        <v>464</v>
      </c>
      <c r="D75" s="168"/>
      <c r="E75" s="169"/>
      <c r="F75" s="169"/>
      <c r="G75" s="126"/>
    </row>
    <row r="76" spans="1:7" s="131" customFormat="1" ht="22.5" hidden="1" customHeight="1" outlineLevel="1">
      <c r="A76" s="228"/>
      <c r="B76" s="235" t="s">
        <v>233</v>
      </c>
      <c r="C76" s="230" t="s">
        <v>234</v>
      </c>
      <c r="D76" s="176"/>
      <c r="E76" s="177"/>
      <c r="F76" s="177"/>
    </row>
    <row r="77" spans="1:7" s="131" customFormat="1" ht="22.5" hidden="1" customHeight="1" outlineLevel="1">
      <c r="A77" s="228"/>
      <c r="B77" s="236" t="s">
        <v>235</v>
      </c>
      <c r="C77" s="230" t="s">
        <v>236</v>
      </c>
      <c r="D77" s="176"/>
      <c r="E77" s="177"/>
      <c r="F77" s="177"/>
    </row>
    <row r="78" spans="1:7" s="131" customFormat="1" ht="22.5" hidden="1" customHeight="1" outlineLevel="1">
      <c r="A78" s="228"/>
      <c r="B78" s="235" t="s">
        <v>237</v>
      </c>
      <c r="C78" s="230" t="s">
        <v>238</v>
      </c>
      <c r="D78" s="176"/>
      <c r="E78" s="177"/>
      <c r="F78" s="177"/>
    </row>
    <row r="79" spans="1:7" s="131" customFormat="1" ht="22.5" hidden="1" customHeight="1" outlineLevel="1">
      <c r="A79" s="228"/>
      <c r="B79" s="235" t="s">
        <v>239</v>
      </c>
      <c r="C79" s="230" t="s">
        <v>240</v>
      </c>
      <c r="D79" s="176"/>
      <c r="E79" s="177"/>
      <c r="F79" s="177"/>
    </row>
    <row r="80" spans="1:7" s="131" customFormat="1" ht="22.5" hidden="1" customHeight="1" outlineLevel="1">
      <c r="A80" s="228"/>
      <c r="B80" s="235" t="s">
        <v>241</v>
      </c>
      <c r="C80" s="230" t="s">
        <v>242</v>
      </c>
      <c r="D80" s="176"/>
      <c r="E80" s="177"/>
      <c r="F80" s="177"/>
    </row>
    <row r="81" spans="1:7" s="131" customFormat="1" ht="22.5" hidden="1" customHeight="1" outlineLevel="1">
      <c r="A81" s="228"/>
      <c r="B81" s="237" t="s">
        <v>245</v>
      </c>
      <c r="C81" s="230" t="s">
        <v>246</v>
      </c>
      <c r="D81" s="176"/>
      <c r="E81" s="177"/>
      <c r="F81" s="177"/>
    </row>
    <row r="82" spans="1:7" s="131" customFormat="1" ht="22.5" hidden="1" customHeight="1" outlineLevel="1">
      <c r="A82" s="228"/>
      <c r="B82" s="237" t="s">
        <v>248</v>
      </c>
      <c r="C82" s="230" t="s">
        <v>249</v>
      </c>
      <c r="D82" s="176"/>
      <c r="E82" s="177"/>
      <c r="F82" s="177"/>
    </row>
    <row r="83" spans="1:7" s="131" customFormat="1" ht="22.5" hidden="1" customHeight="1" outlineLevel="1">
      <c r="A83" s="228"/>
      <c r="B83" s="238" t="s">
        <v>250</v>
      </c>
      <c r="C83" s="230" t="s">
        <v>251</v>
      </c>
      <c r="D83" s="176"/>
      <c r="E83" s="177"/>
      <c r="F83" s="177"/>
    </row>
    <row r="84" spans="1:7" s="131" customFormat="1" ht="22.5" hidden="1" customHeight="1" outlineLevel="1">
      <c r="A84" s="228"/>
      <c r="B84" s="237" t="s">
        <v>252</v>
      </c>
      <c r="C84" s="230" t="s">
        <v>253</v>
      </c>
      <c r="D84" s="176"/>
      <c r="E84" s="177"/>
      <c r="F84" s="177"/>
    </row>
    <row r="85" spans="1:7" s="131" customFormat="1" ht="22.5" hidden="1" customHeight="1" outlineLevel="1" thickBot="1">
      <c r="A85" s="228"/>
      <c r="B85" s="238" t="s">
        <v>256</v>
      </c>
      <c r="C85" s="230" t="s">
        <v>257</v>
      </c>
      <c r="D85" s="176"/>
      <c r="E85" s="177"/>
      <c r="F85" s="177"/>
    </row>
    <row r="86" spans="1:7" s="125" customFormat="1" ht="22.5" customHeight="1" collapsed="1">
      <c r="A86" s="232" t="s">
        <v>258</v>
      </c>
      <c r="B86" s="167"/>
      <c r="C86" s="256" t="s">
        <v>465</v>
      </c>
      <c r="D86" s="168"/>
      <c r="E86" s="169"/>
      <c r="F86" s="169"/>
      <c r="G86" s="126"/>
    </row>
    <row r="87" spans="1:7" s="131" customFormat="1" ht="22.5" hidden="1" customHeight="1" outlineLevel="1">
      <c r="A87" s="228"/>
      <c r="B87" s="235" t="s">
        <v>264</v>
      </c>
      <c r="C87" s="230" t="s">
        <v>265</v>
      </c>
      <c r="D87" s="176"/>
      <c r="E87" s="177"/>
      <c r="F87" s="177"/>
    </row>
    <row r="88" spans="1:7" s="131" customFormat="1" ht="22.5" hidden="1" customHeight="1" outlineLevel="1">
      <c r="A88" s="228"/>
      <c r="B88" s="236" t="s">
        <v>266</v>
      </c>
      <c r="C88" s="230" t="s">
        <v>267</v>
      </c>
      <c r="D88" s="176"/>
      <c r="E88" s="177"/>
      <c r="F88" s="177"/>
    </row>
    <row r="89" spans="1:7" s="131" customFormat="1" ht="22.5" hidden="1" customHeight="1" outlineLevel="1">
      <c r="A89" s="228"/>
      <c r="B89" s="235" t="s">
        <v>270</v>
      </c>
      <c r="C89" s="230" t="s">
        <v>271</v>
      </c>
      <c r="D89" s="176"/>
      <c r="E89" s="177"/>
      <c r="F89" s="177"/>
    </row>
    <row r="90" spans="1:7" s="131" customFormat="1" ht="22.5" hidden="1" customHeight="1" outlineLevel="1">
      <c r="A90" s="228"/>
      <c r="B90" s="238" t="s">
        <v>273</v>
      </c>
      <c r="C90" s="230" t="s">
        <v>274</v>
      </c>
      <c r="D90" s="176"/>
      <c r="E90" s="177"/>
      <c r="F90" s="177"/>
    </row>
    <row r="91" spans="1:7" s="131" customFormat="1" ht="22.5" hidden="1" customHeight="1" outlineLevel="1">
      <c r="A91" s="228"/>
      <c r="B91" s="235" t="s">
        <v>277</v>
      </c>
      <c r="C91" s="230" t="s">
        <v>278</v>
      </c>
      <c r="D91" s="176"/>
      <c r="E91" s="177"/>
      <c r="F91" s="177"/>
    </row>
    <row r="92" spans="1:7" s="131" customFormat="1" ht="22.5" hidden="1" customHeight="1" outlineLevel="1">
      <c r="A92" s="228"/>
      <c r="B92" s="238" t="s">
        <v>279</v>
      </c>
      <c r="C92" s="230" t="s">
        <v>280</v>
      </c>
      <c r="D92" s="176"/>
      <c r="E92" s="177"/>
      <c r="F92" s="177"/>
    </row>
    <row r="93" spans="1:7" s="131" customFormat="1" ht="22.5" hidden="1" customHeight="1" outlineLevel="1">
      <c r="A93" s="228"/>
      <c r="B93" s="237" t="s">
        <v>281</v>
      </c>
      <c r="C93" s="230" t="s">
        <v>282</v>
      </c>
      <c r="D93" s="176"/>
      <c r="E93" s="177"/>
      <c r="F93" s="177"/>
    </row>
    <row r="94" spans="1:7" s="131" customFormat="1" ht="22.5" hidden="1" customHeight="1" outlineLevel="1" thickBot="1">
      <c r="A94" s="228"/>
      <c r="B94" s="236" t="s">
        <v>285</v>
      </c>
      <c r="C94" s="230" t="s">
        <v>286</v>
      </c>
      <c r="D94" s="176"/>
      <c r="E94" s="177"/>
      <c r="F94" s="177"/>
    </row>
    <row r="95" spans="1:7" s="125" customFormat="1" ht="22.5" customHeight="1" collapsed="1">
      <c r="A95" s="232" t="s">
        <v>287</v>
      </c>
      <c r="B95" s="167"/>
      <c r="C95" s="256" t="s">
        <v>466</v>
      </c>
      <c r="D95" s="168"/>
      <c r="E95" s="169"/>
      <c r="F95" s="169"/>
      <c r="G95" s="126"/>
    </row>
    <row r="96" spans="1:7" s="131" customFormat="1" ht="22.5" hidden="1" customHeight="1" outlineLevel="1">
      <c r="A96" s="228"/>
      <c r="B96" s="231" t="s">
        <v>293</v>
      </c>
      <c r="C96" s="230" t="s">
        <v>294</v>
      </c>
      <c r="D96" s="176"/>
      <c r="E96" s="177"/>
      <c r="F96" s="177"/>
    </row>
    <row r="97" spans="1:7" s="131" customFormat="1" ht="22.5" hidden="1" customHeight="1" outlineLevel="1">
      <c r="A97" s="228"/>
      <c r="B97" s="234" t="s">
        <v>298</v>
      </c>
      <c r="C97" s="230" t="s">
        <v>299</v>
      </c>
      <c r="D97" s="176"/>
      <c r="E97" s="177"/>
      <c r="F97" s="177"/>
    </row>
    <row r="98" spans="1:7" s="131" customFormat="1" ht="22.5" hidden="1" customHeight="1" outlineLevel="1">
      <c r="A98" s="228"/>
      <c r="B98" s="236" t="s">
        <v>302</v>
      </c>
      <c r="C98" s="230" t="s">
        <v>303</v>
      </c>
      <c r="D98" s="176"/>
      <c r="E98" s="177"/>
      <c r="F98" s="177"/>
    </row>
    <row r="99" spans="1:7" s="131" customFormat="1" ht="22.5" hidden="1" customHeight="1" outlineLevel="1">
      <c r="A99" s="228"/>
      <c r="B99" s="235" t="s">
        <v>304</v>
      </c>
      <c r="C99" s="230" t="s">
        <v>305</v>
      </c>
      <c r="D99" s="176"/>
      <c r="E99" s="177"/>
      <c r="F99" s="177"/>
    </row>
    <row r="100" spans="1:7" s="131" customFormat="1" ht="22.5" hidden="1" customHeight="1" outlineLevel="1">
      <c r="A100" s="228"/>
      <c r="B100" s="236" t="s">
        <v>306</v>
      </c>
      <c r="C100" s="230" t="s">
        <v>307</v>
      </c>
      <c r="D100" s="176"/>
      <c r="E100" s="177"/>
      <c r="F100" s="177"/>
    </row>
    <row r="101" spans="1:7" s="131" customFormat="1" ht="22.5" hidden="1" customHeight="1" outlineLevel="1">
      <c r="A101" s="228"/>
      <c r="B101" s="236" t="s">
        <v>310</v>
      </c>
      <c r="C101" s="230" t="s">
        <v>311</v>
      </c>
      <c r="D101" s="176"/>
      <c r="E101" s="177"/>
      <c r="F101" s="177"/>
    </row>
    <row r="102" spans="1:7" s="131" customFormat="1" ht="22.5" hidden="1" customHeight="1" outlineLevel="1">
      <c r="A102" s="228"/>
      <c r="B102" s="236" t="s">
        <v>312</v>
      </c>
      <c r="C102" s="230" t="s">
        <v>313</v>
      </c>
      <c r="D102" s="176"/>
      <c r="E102" s="177"/>
      <c r="F102" s="177"/>
    </row>
    <row r="103" spans="1:7" s="131" customFormat="1" ht="22.5" hidden="1" customHeight="1" outlineLevel="1" thickBot="1">
      <c r="A103" s="228"/>
      <c r="B103" s="237" t="s">
        <v>315</v>
      </c>
      <c r="C103" s="230" t="s">
        <v>316</v>
      </c>
      <c r="D103" s="176"/>
      <c r="E103" s="177"/>
      <c r="F103" s="177"/>
    </row>
    <row r="104" spans="1:7" s="125" customFormat="1" ht="22.5" customHeight="1" collapsed="1">
      <c r="A104" s="239">
        <v>10</v>
      </c>
      <c r="B104" s="167"/>
      <c r="C104" s="256" t="s">
        <v>467</v>
      </c>
      <c r="D104" s="168"/>
      <c r="E104" s="169"/>
      <c r="F104" s="169"/>
    </row>
    <row r="105" spans="1:7" s="131" customFormat="1" ht="22.5" hidden="1" customHeight="1" outlineLevel="1">
      <c r="A105" s="228"/>
      <c r="B105" s="240">
        <v>100101</v>
      </c>
      <c r="C105" s="230" t="s">
        <v>320</v>
      </c>
      <c r="D105" s="176"/>
      <c r="E105" s="177"/>
      <c r="F105" s="177"/>
    </row>
    <row r="106" spans="1:7" s="131" customFormat="1" ht="22.5" hidden="1" customHeight="1" outlineLevel="1">
      <c r="A106" s="228"/>
      <c r="B106" s="241">
        <v>100201</v>
      </c>
      <c r="C106" s="230" t="s">
        <v>322</v>
      </c>
      <c r="D106" s="176"/>
      <c r="E106" s="177"/>
      <c r="F106" s="177"/>
    </row>
    <row r="107" spans="1:7" s="131" customFormat="1" ht="22.5" hidden="1" customHeight="1" outlineLevel="1" thickBot="1">
      <c r="A107" s="228"/>
      <c r="B107" s="240">
        <v>103001</v>
      </c>
      <c r="C107" s="230" t="s">
        <v>325</v>
      </c>
      <c r="D107" s="176"/>
      <c r="E107" s="177"/>
      <c r="F107" s="177"/>
    </row>
    <row r="108" spans="1:7" s="125" customFormat="1" ht="22.5" customHeight="1" collapsed="1">
      <c r="A108" s="232">
        <v>11</v>
      </c>
      <c r="B108" s="167"/>
      <c r="C108" s="256" t="s">
        <v>468</v>
      </c>
      <c r="D108" s="168"/>
      <c r="E108" s="169"/>
      <c r="F108" s="169"/>
      <c r="G108" s="126"/>
    </row>
    <row r="109" spans="1:7" s="131" customFormat="1" ht="22.5" hidden="1" customHeight="1" outlineLevel="1">
      <c r="A109" s="228"/>
      <c r="B109" s="242">
        <v>110101</v>
      </c>
      <c r="C109" s="230" t="s">
        <v>329</v>
      </c>
      <c r="D109" s="176"/>
      <c r="E109" s="177"/>
      <c r="F109" s="177"/>
    </row>
    <row r="110" spans="1:7" s="131" customFormat="1" ht="22.5" hidden="1" customHeight="1" outlineLevel="1">
      <c r="A110" s="228"/>
      <c r="B110" s="241">
        <v>110201</v>
      </c>
      <c r="C110" s="230" t="s">
        <v>331</v>
      </c>
      <c r="D110" s="176"/>
      <c r="E110" s="177"/>
      <c r="F110" s="177"/>
    </row>
    <row r="111" spans="1:7" s="131" customFormat="1" ht="22.5" hidden="1" customHeight="1" outlineLevel="1">
      <c r="A111" s="228"/>
      <c r="B111" s="242">
        <v>110301</v>
      </c>
      <c r="C111" s="230" t="s">
        <v>333</v>
      </c>
      <c r="D111" s="176"/>
      <c r="E111" s="177"/>
      <c r="F111" s="177"/>
    </row>
    <row r="112" spans="1:7" s="131" customFormat="1" ht="22.5" hidden="1" customHeight="1" outlineLevel="1">
      <c r="A112" s="228"/>
      <c r="B112" s="241">
        <v>110401</v>
      </c>
      <c r="C112" s="230" t="s">
        <v>336</v>
      </c>
      <c r="D112" s="176"/>
      <c r="E112" s="177"/>
      <c r="F112" s="177"/>
    </row>
    <row r="113" spans="1:7" s="131" customFormat="1" ht="22.5" hidden="1" customHeight="1" outlineLevel="1">
      <c r="A113" s="228"/>
      <c r="B113" s="242">
        <v>110402</v>
      </c>
      <c r="C113" s="230" t="s">
        <v>337</v>
      </c>
      <c r="D113" s="176"/>
      <c r="E113" s="177"/>
      <c r="F113" s="177"/>
    </row>
    <row r="114" spans="1:7" s="131" customFormat="1" ht="22.5" hidden="1" customHeight="1" outlineLevel="1" thickBot="1">
      <c r="A114" s="228"/>
      <c r="B114" s="243">
        <v>110501</v>
      </c>
      <c r="C114" s="230" t="s">
        <v>339</v>
      </c>
      <c r="D114" s="176"/>
      <c r="E114" s="177"/>
      <c r="F114" s="177"/>
    </row>
    <row r="115" spans="1:7" s="125" customFormat="1" ht="22.5" customHeight="1" collapsed="1">
      <c r="A115" s="244">
        <v>12</v>
      </c>
      <c r="B115" s="167"/>
      <c r="C115" s="256" t="s">
        <v>469</v>
      </c>
      <c r="D115" s="168"/>
      <c r="E115" s="169"/>
      <c r="F115" s="169"/>
      <c r="G115" s="126"/>
    </row>
    <row r="116" spans="1:7" s="131" customFormat="1" ht="22.5" hidden="1" customHeight="1" outlineLevel="1">
      <c r="A116" s="228"/>
      <c r="B116" s="243">
        <v>120101</v>
      </c>
      <c r="C116" s="230" t="s">
        <v>342</v>
      </c>
      <c r="D116" s="176"/>
      <c r="E116" s="177"/>
      <c r="F116" s="177"/>
    </row>
    <row r="117" spans="1:7" s="131" customFormat="1" ht="22.5" hidden="1" customHeight="1" outlineLevel="1" thickBot="1">
      <c r="A117" s="228"/>
      <c r="B117" s="243">
        <v>120201</v>
      </c>
      <c r="C117" s="230" t="s">
        <v>345</v>
      </c>
      <c r="D117" s="176"/>
      <c r="E117" s="177"/>
      <c r="F117" s="177"/>
    </row>
    <row r="118" spans="1:7" s="125" customFormat="1" ht="22.5" customHeight="1" collapsed="1">
      <c r="A118" s="232">
        <v>13</v>
      </c>
      <c r="B118" s="167"/>
      <c r="C118" s="256" t="s">
        <v>470</v>
      </c>
      <c r="D118" s="168"/>
      <c r="E118" s="169"/>
      <c r="F118" s="169"/>
    </row>
    <row r="119" spans="1:7" s="131" customFormat="1" ht="22.5" hidden="1" customHeight="1" outlineLevel="1">
      <c r="A119" s="228"/>
      <c r="B119" s="242">
        <v>130101</v>
      </c>
      <c r="C119" s="230" t="s">
        <v>348</v>
      </c>
      <c r="D119" s="176"/>
      <c r="E119" s="177"/>
      <c r="F119" s="177"/>
    </row>
    <row r="120" spans="1:7" s="131" customFormat="1" ht="22.5" hidden="1" customHeight="1" outlineLevel="1">
      <c r="A120" s="228"/>
      <c r="B120" s="243">
        <v>130201</v>
      </c>
      <c r="C120" s="230" t="s">
        <v>350</v>
      </c>
      <c r="D120" s="176"/>
      <c r="E120" s="177"/>
      <c r="F120" s="177"/>
    </row>
    <row r="121" spans="1:7" s="131" customFormat="1" ht="22.5" hidden="1" customHeight="1" outlineLevel="1">
      <c r="A121" s="228"/>
      <c r="B121" s="240">
        <v>130301</v>
      </c>
      <c r="C121" s="230" t="s">
        <v>352</v>
      </c>
      <c r="D121" s="176"/>
      <c r="E121" s="177"/>
      <c r="F121" s="177"/>
    </row>
    <row r="122" spans="1:7" s="131" customFormat="1" ht="22.5" hidden="1" customHeight="1" outlineLevel="1">
      <c r="A122" s="228"/>
      <c r="B122" s="242">
        <v>130401</v>
      </c>
      <c r="C122" s="230" t="s">
        <v>354</v>
      </c>
      <c r="D122" s="176"/>
      <c r="E122" s="177"/>
      <c r="F122" s="177"/>
    </row>
    <row r="123" spans="1:7" s="131" customFormat="1" ht="22.5" hidden="1" customHeight="1" outlineLevel="1" thickBot="1">
      <c r="A123" s="228"/>
      <c r="B123" s="243">
        <v>130501</v>
      </c>
      <c r="C123" s="230" t="s">
        <v>356</v>
      </c>
      <c r="D123" s="176"/>
      <c r="E123" s="177"/>
      <c r="F123" s="177"/>
    </row>
    <row r="124" spans="1:7" s="125" customFormat="1" ht="22.5" customHeight="1" collapsed="1">
      <c r="A124" s="239">
        <v>14</v>
      </c>
      <c r="B124" s="167"/>
      <c r="C124" s="256" t="s">
        <v>471</v>
      </c>
      <c r="D124" s="168"/>
      <c r="E124" s="169"/>
      <c r="F124" s="169"/>
      <c r="G124" s="126"/>
    </row>
    <row r="125" spans="1:7" s="131" customFormat="1" ht="22.5" hidden="1" customHeight="1" outlineLevel="1">
      <c r="A125" s="228"/>
      <c r="B125" s="242">
        <v>140101</v>
      </c>
      <c r="C125" s="230" t="s">
        <v>359</v>
      </c>
      <c r="D125" s="176"/>
      <c r="E125" s="177"/>
      <c r="F125" s="177"/>
    </row>
    <row r="126" spans="1:7" s="131" customFormat="1" ht="22.5" hidden="1" customHeight="1" outlineLevel="1">
      <c r="A126" s="228"/>
      <c r="B126" s="242">
        <v>140201</v>
      </c>
      <c r="C126" s="230" t="s">
        <v>361</v>
      </c>
      <c r="D126" s="176"/>
      <c r="E126" s="177"/>
      <c r="F126" s="177"/>
    </row>
    <row r="127" spans="1:7" s="131" customFormat="1" ht="22.5" hidden="1" customHeight="1" outlineLevel="1" thickBot="1">
      <c r="A127" s="228"/>
      <c r="B127" s="240">
        <v>140301</v>
      </c>
      <c r="C127" s="230" t="s">
        <v>363</v>
      </c>
      <c r="D127" s="176"/>
      <c r="E127" s="177"/>
      <c r="F127" s="177"/>
    </row>
    <row r="128" spans="1:7" s="125" customFormat="1" ht="22.5" customHeight="1" collapsed="1">
      <c r="A128" s="245">
        <v>15</v>
      </c>
      <c r="B128" s="167"/>
      <c r="C128" s="256" t="s">
        <v>472</v>
      </c>
      <c r="D128" s="168"/>
      <c r="E128" s="169"/>
      <c r="F128" s="169"/>
      <c r="G128" s="126"/>
    </row>
    <row r="129" spans="1:7" s="131" customFormat="1" ht="22.5" hidden="1" customHeight="1" outlineLevel="1">
      <c r="A129" s="228"/>
      <c r="B129" s="240">
        <v>150101</v>
      </c>
      <c r="C129" s="230" t="s">
        <v>366</v>
      </c>
      <c r="D129" s="176"/>
      <c r="E129" s="177"/>
      <c r="F129" s="177"/>
    </row>
    <row r="130" spans="1:7" s="131" customFormat="1" ht="22.5" hidden="1" customHeight="1" outlineLevel="1">
      <c r="A130" s="228"/>
      <c r="B130" s="240">
        <v>150201</v>
      </c>
      <c r="C130" s="230" t="s">
        <v>368</v>
      </c>
      <c r="D130" s="176"/>
      <c r="E130" s="177"/>
      <c r="F130" s="177"/>
    </row>
    <row r="131" spans="1:7" s="131" customFormat="1" ht="22.5" hidden="1" customHeight="1" outlineLevel="1" thickBot="1">
      <c r="A131" s="228"/>
      <c r="B131" s="241">
        <v>150202</v>
      </c>
      <c r="C131" s="230" t="s">
        <v>369</v>
      </c>
      <c r="D131" s="176"/>
      <c r="E131" s="177"/>
      <c r="F131" s="177"/>
    </row>
    <row r="132" spans="1:7" s="125" customFormat="1" ht="22.5" customHeight="1" collapsed="1">
      <c r="A132" s="246">
        <v>16</v>
      </c>
      <c r="B132" s="167"/>
      <c r="C132" s="256" t="s">
        <v>473</v>
      </c>
      <c r="D132" s="168"/>
      <c r="E132" s="169"/>
      <c r="F132" s="169"/>
      <c r="G132" s="126"/>
    </row>
    <row r="133" spans="1:7" s="131" customFormat="1" ht="22.5" hidden="1" customHeight="1" outlineLevel="1">
      <c r="A133" s="228"/>
      <c r="B133" s="243">
        <v>160101</v>
      </c>
      <c r="C133" s="230" t="s">
        <v>372</v>
      </c>
      <c r="D133" s="176"/>
      <c r="E133" s="177"/>
      <c r="F133" s="177"/>
    </row>
    <row r="134" spans="1:7" s="131" customFormat="1" ht="22.5" hidden="1" customHeight="1" outlineLevel="1">
      <c r="A134" s="228"/>
      <c r="B134" s="240">
        <v>160201</v>
      </c>
      <c r="C134" s="230" t="s">
        <v>374</v>
      </c>
      <c r="D134" s="176"/>
      <c r="E134" s="177"/>
      <c r="F134" s="177"/>
    </row>
    <row r="135" spans="1:7" s="131" customFormat="1" ht="22.5" hidden="1" customHeight="1" outlineLevel="1" thickBot="1">
      <c r="A135" s="228"/>
      <c r="B135" s="243">
        <v>160202</v>
      </c>
      <c r="C135" s="230" t="s">
        <v>375</v>
      </c>
      <c r="D135" s="176"/>
      <c r="E135" s="177"/>
      <c r="F135" s="177"/>
    </row>
    <row r="136" spans="1:7" s="125" customFormat="1" ht="22.5" customHeight="1" collapsed="1">
      <c r="A136" s="245">
        <v>17</v>
      </c>
      <c r="B136" s="167"/>
      <c r="C136" s="256" t="s">
        <v>474</v>
      </c>
      <c r="D136" s="168"/>
      <c r="E136" s="169"/>
      <c r="F136" s="169"/>
      <c r="G136" s="126"/>
    </row>
    <row r="137" spans="1:7" s="131" customFormat="1" ht="22.5" hidden="1" customHeight="1" outlineLevel="1">
      <c r="A137" s="228"/>
      <c r="B137" s="240">
        <v>170101</v>
      </c>
      <c r="C137" s="230" t="s">
        <v>378</v>
      </c>
      <c r="D137" s="176"/>
      <c r="E137" s="177"/>
      <c r="F137" s="177"/>
    </row>
    <row r="138" spans="1:7" s="131" customFormat="1" ht="22.5" hidden="1" customHeight="1" outlineLevel="1" thickBot="1">
      <c r="A138" s="228"/>
      <c r="B138" s="240">
        <v>170201</v>
      </c>
      <c r="C138" s="230" t="s">
        <v>380</v>
      </c>
      <c r="D138" s="176"/>
      <c r="E138" s="177"/>
      <c r="F138" s="177"/>
    </row>
    <row r="139" spans="1:7" s="125" customFormat="1" ht="22.5" customHeight="1" collapsed="1">
      <c r="A139" s="245">
        <v>18</v>
      </c>
      <c r="B139" s="167"/>
      <c r="C139" s="256" t="s">
        <v>475</v>
      </c>
      <c r="D139" s="168"/>
      <c r="E139" s="169"/>
      <c r="F139" s="169"/>
    </row>
    <row r="140" spans="1:7" s="131" customFormat="1" ht="22.5" hidden="1" customHeight="1" outlineLevel="1">
      <c r="A140" s="228"/>
      <c r="B140" s="240">
        <v>180101</v>
      </c>
      <c r="C140" s="230" t="s">
        <v>383</v>
      </c>
      <c r="D140" s="176"/>
      <c r="E140" s="177"/>
      <c r="F140" s="177"/>
    </row>
    <row r="141" spans="1:7" s="131" customFormat="1" ht="22.5" hidden="1" customHeight="1" outlineLevel="1">
      <c r="A141" s="228"/>
      <c r="B141" s="240">
        <v>180102</v>
      </c>
      <c r="C141" s="230" t="s">
        <v>384</v>
      </c>
      <c r="D141" s="176"/>
      <c r="E141" s="177"/>
      <c r="F141" s="177"/>
    </row>
    <row r="142" spans="1:7" s="131" customFormat="1" ht="22.5" hidden="1" customHeight="1" outlineLevel="1">
      <c r="A142" s="228"/>
      <c r="B142" s="240">
        <v>180201</v>
      </c>
      <c r="C142" s="230" t="s">
        <v>386</v>
      </c>
      <c r="D142" s="176"/>
      <c r="E142" s="177"/>
      <c r="F142" s="177"/>
    </row>
    <row r="143" spans="1:7" s="131" customFormat="1" ht="22.5" hidden="1" customHeight="1" outlineLevel="1">
      <c r="A143" s="228"/>
      <c r="B143" s="241">
        <v>180301</v>
      </c>
      <c r="C143" s="230" t="s">
        <v>388</v>
      </c>
      <c r="D143" s="176"/>
      <c r="E143" s="177"/>
      <c r="F143" s="177"/>
    </row>
    <row r="144" spans="1:7" s="131" customFormat="1" ht="22.5" hidden="1" customHeight="1" outlineLevel="1">
      <c r="A144" s="228"/>
      <c r="B144" s="240">
        <v>180401</v>
      </c>
      <c r="C144" s="230" t="s">
        <v>390</v>
      </c>
      <c r="D144" s="176"/>
      <c r="E144" s="177"/>
      <c r="F144" s="177"/>
    </row>
    <row r="145" spans="1:6" s="131" customFormat="1" ht="22.5" hidden="1" customHeight="1" outlineLevel="1">
      <c r="A145" s="228"/>
      <c r="B145" s="240">
        <v>180402</v>
      </c>
      <c r="C145" s="230" t="s">
        <v>391</v>
      </c>
      <c r="D145" s="176"/>
      <c r="E145" s="177"/>
      <c r="F145" s="177"/>
    </row>
    <row r="146" spans="1:6" s="131" customFormat="1" ht="22.5" hidden="1" customHeight="1" outlineLevel="1">
      <c r="A146" s="228"/>
      <c r="B146" s="240">
        <v>180403</v>
      </c>
      <c r="C146" s="230" t="s">
        <v>392</v>
      </c>
      <c r="D146" s="176"/>
      <c r="E146" s="177"/>
      <c r="F146" s="177"/>
    </row>
    <row r="147" spans="1:6" s="131" customFormat="1" ht="22.5" hidden="1" customHeight="1" outlineLevel="1" thickBot="1">
      <c r="A147" s="228"/>
      <c r="B147" s="240">
        <v>180501</v>
      </c>
      <c r="C147" s="230" t="s">
        <v>394</v>
      </c>
      <c r="D147" s="176"/>
      <c r="E147" s="177"/>
      <c r="F147" s="177"/>
    </row>
    <row r="148" spans="1:6" s="125" customFormat="1" ht="22.5" customHeight="1" collapsed="1">
      <c r="A148" s="246">
        <v>19</v>
      </c>
      <c r="B148" s="167"/>
      <c r="C148" s="256" t="s">
        <v>476</v>
      </c>
      <c r="D148" s="168"/>
      <c r="E148" s="169"/>
      <c r="F148" s="169"/>
    </row>
    <row r="149" spans="1:6" s="131" customFormat="1" ht="22.5" hidden="1" customHeight="1" outlineLevel="1">
      <c r="A149" s="228"/>
      <c r="B149" s="240">
        <v>190101</v>
      </c>
      <c r="C149" s="230" t="s">
        <v>398</v>
      </c>
      <c r="D149" s="176"/>
      <c r="E149" s="177"/>
      <c r="F149" s="177"/>
    </row>
    <row r="150" spans="1:6" s="131" customFormat="1" ht="22.5" hidden="1" customHeight="1" outlineLevel="1">
      <c r="A150" s="228"/>
      <c r="B150" s="243">
        <v>190102</v>
      </c>
      <c r="C150" s="230" t="s">
        <v>399</v>
      </c>
      <c r="D150" s="176"/>
      <c r="E150" s="177"/>
      <c r="F150" s="177"/>
    </row>
    <row r="151" spans="1:6" s="131" customFormat="1" ht="22.5" hidden="1" customHeight="1" outlineLevel="1">
      <c r="A151" s="228"/>
      <c r="B151" s="240">
        <v>190103</v>
      </c>
      <c r="C151" s="230" t="s">
        <v>400</v>
      </c>
      <c r="D151" s="176"/>
      <c r="E151" s="177"/>
      <c r="F151" s="177"/>
    </row>
    <row r="152" spans="1:6" s="131" customFormat="1" ht="22.5" hidden="1" customHeight="1" outlineLevel="1">
      <c r="A152" s="228"/>
      <c r="B152" s="240">
        <v>190201</v>
      </c>
      <c r="C152" s="230" t="s">
        <v>403</v>
      </c>
      <c r="D152" s="176"/>
      <c r="E152" s="177"/>
      <c r="F152" s="177"/>
    </row>
    <row r="153" spans="1:6" s="131" customFormat="1" ht="22.5" hidden="1" customHeight="1" outlineLevel="1">
      <c r="A153" s="228"/>
      <c r="B153" s="240">
        <v>190202</v>
      </c>
      <c r="C153" s="230" t="s">
        <v>404</v>
      </c>
      <c r="D153" s="176"/>
      <c r="E153" s="177"/>
      <c r="F153" s="177"/>
    </row>
    <row r="154" spans="1:6" s="131" customFormat="1" ht="22.5" hidden="1" customHeight="1" outlineLevel="1">
      <c r="A154" s="228"/>
      <c r="B154" s="240">
        <v>190203</v>
      </c>
      <c r="C154" s="230" t="s">
        <v>405</v>
      </c>
      <c r="D154" s="176"/>
      <c r="E154" s="177"/>
      <c r="F154" s="177"/>
    </row>
    <row r="155" spans="1:6" s="131" customFormat="1" ht="22.5" hidden="1" customHeight="1" outlineLevel="1" thickBot="1">
      <c r="A155" s="228"/>
      <c r="B155" s="242">
        <v>190301</v>
      </c>
      <c r="C155" s="230" t="s">
        <v>408</v>
      </c>
      <c r="D155" s="176"/>
      <c r="E155" s="177"/>
      <c r="F155" s="177"/>
    </row>
    <row r="156" spans="1:6" s="125" customFormat="1" ht="22.5" customHeight="1" collapsed="1">
      <c r="A156" s="246">
        <v>20</v>
      </c>
      <c r="B156" s="167"/>
      <c r="C156" s="256" t="s">
        <v>477</v>
      </c>
      <c r="D156" s="168"/>
      <c r="E156" s="169"/>
      <c r="F156" s="169"/>
    </row>
    <row r="157" spans="1:6" s="131" customFormat="1" ht="22.5" hidden="1" customHeight="1" outlineLevel="1">
      <c r="A157" s="228"/>
      <c r="B157" s="243">
        <v>200101</v>
      </c>
      <c r="C157" s="230" t="s">
        <v>412</v>
      </c>
      <c r="D157" s="176"/>
      <c r="E157" s="177"/>
      <c r="F157" s="177"/>
    </row>
    <row r="158" spans="1:6" s="131" customFormat="1" ht="22.5" hidden="1" customHeight="1" outlineLevel="1">
      <c r="A158" s="228"/>
      <c r="B158" s="243">
        <v>200201</v>
      </c>
      <c r="C158" s="230" t="s">
        <v>415</v>
      </c>
      <c r="D158" s="176"/>
      <c r="E158" s="177"/>
      <c r="F158" s="177"/>
    </row>
    <row r="159" spans="1:6" s="131" customFormat="1" ht="22.5" hidden="1" customHeight="1" outlineLevel="1">
      <c r="A159" s="228"/>
      <c r="B159" s="242">
        <v>200301</v>
      </c>
      <c r="C159" s="230" t="s">
        <v>417</v>
      </c>
      <c r="D159" s="176"/>
      <c r="E159" s="177"/>
      <c r="F159" s="177"/>
    </row>
    <row r="160" spans="1:6" s="131" customFormat="1" ht="22.5" hidden="1" customHeight="1" outlineLevel="1">
      <c r="A160" s="228"/>
      <c r="B160" s="241">
        <v>200302</v>
      </c>
      <c r="C160" s="230" t="s">
        <v>419</v>
      </c>
      <c r="D160" s="176"/>
      <c r="E160" s="177"/>
      <c r="F160" s="177"/>
    </row>
    <row r="161" spans="1:6" s="131" customFormat="1" ht="22.5" hidden="1" customHeight="1" outlineLevel="1">
      <c r="A161" s="228"/>
      <c r="B161" s="243">
        <v>200401</v>
      </c>
      <c r="C161" s="230" t="s">
        <v>421</v>
      </c>
      <c r="D161" s="176"/>
      <c r="E161" s="177"/>
      <c r="F161" s="177"/>
    </row>
    <row r="162" spans="1:6" s="131" customFormat="1" ht="22.5" hidden="1" customHeight="1" outlineLevel="1" thickBot="1">
      <c r="A162" s="228"/>
      <c r="B162" s="243">
        <v>200501</v>
      </c>
      <c r="C162" s="230" t="s">
        <v>423</v>
      </c>
      <c r="D162" s="176"/>
      <c r="E162" s="177"/>
      <c r="F162" s="177"/>
    </row>
    <row r="163" spans="1:6" s="125" customFormat="1" ht="22.5" customHeight="1" collapsed="1">
      <c r="A163" s="247">
        <v>21</v>
      </c>
      <c r="B163" s="167"/>
      <c r="C163" s="256" t="s">
        <v>478</v>
      </c>
      <c r="D163" s="168"/>
      <c r="E163" s="169"/>
      <c r="F163" s="169"/>
    </row>
    <row r="164" spans="1:6" s="131" customFormat="1" ht="22.5" hidden="1" customHeight="1" outlineLevel="1">
      <c r="A164" s="228"/>
      <c r="B164" s="243">
        <v>210101</v>
      </c>
      <c r="C164" s="230" t="s">
        <v>428</v>
      </c>
      <c r="D164" s="176"/>
      <c r="E164" s="177"/>
      <c r="F164" s="177"/>
    </row>
    <row r="165" spans="1:6" s="131" customFormat="1" ht="22.5" hidden="1" customHeight="1" outlineLevel="1">
      <c r="A165" s="228"/>
      <c r="B165" s="242">
        <v>210102</v>
      </c>
      <c r="C165" s="230" t="s">
        <v>429</v>
      </c>
      <c r="D165" s="176"/>
      <c r="E165" s="177"/>
      <c r="F165" s="177"/>
    </row>
    <row r="166" spans="1:6" s="131" customFormat="1" ht="22.5" hidden="1" customHeight="1" outlineLevel="1" thickBot="1">
      <c r="A166" s="228"/>
      <c r="B166" s="243">
        <v>210201</v>
      </c>
      <c r="C166" s="230" t="s">
        <v>431</v>
      </c>
      <c r="D166" s="176"/>
      <c r="E166" s="177"/>
      <c r="F166" s="177"/>
    </row>
    <row r="167" spans="1:6" s="125" customFormat="1" ht="22.5" customHeight="1" collapsed="1">
      <c r="A167" s="246">
        <v>22</v>
      </c>
      <c r="B167" s="167"/>
      <c r="C167" s="256" t="s">
        <v>479</v>
      </c>
      <c r="D167" s="168"/>
      <c r="E167" s="169"/>
      <c r="F167" s="169"/>
    </row>
    <row r="168" spans="1:6" s="131" customFormat="1" ht="22.5" hidden="1" customHeight="1" outlineLevel="1">
      <c r="A168" s="228"/>
      <c r="B168" s="240">
        <v>220101</v>
      </c>
      <c r="C168" s="230" t="s">
        <v>435</v>
      </c>
      <c r="D168" s="176"/>
      <c r="E168" s="177"/>
      <c r="F168" s="177"/>
    </row>
    <row r="169" spans="1:6" s="131" customFormat="1" ht="22.5" hidden="1" customHeight="1" outlineLevel="1">
      <c r="A169" s="228"/>
      <c r="B169" s="243">
        <v>220102</v>
      </c>
      <c r="C169" s="230" t="s">
        <v>437</v>
      </c>
      <c r="D169" s="176"/>
      <c r="E169" s="177"/>
      <c r="F169" s="177"/>
    </row>
    <row r="170" spans="1:6" s="131" customFormat="1" ht="22.5" hidden="1" customHeight="1" outlineLevel="1">
      <c r="A170" s="228"/>
      <c r="B170" s="240">
        <v>220103</v>
      </c>
      <c r="C170" s="230" t="s">
        <v>438</v>
      </c>
      <c r="D170" s="176"/>
      <c r="E170" s="177"/>
      <c r="F170" s="177"/>
    </row>
    <row r="171" spans="1:6" s="131" customFormat="1" ht="22.5" hidden="1" customHeight="1" outlineLevel="1" thickBot="1">
      <c r="A171" s="228"/>
      <c r="B171" s="242">
        <v>220201</v>
      </c>
      <c r="C171" s="230" t="s">
        <v>457</v>
      </c>
      <c r="D171" s="176"/>
      <c r="E171" s="177"/>
      <c r="F171" s="177"/>
    </row>
    <row r="172" spans="1:6" s="125" customFormat="1" ht="22.5" customHeight="1" collapsed="1">
      <c r="A172" s="245">
        <v>23</v>
      </c>
      <c r="B172" s="167"/>
      <c r="C172" s="256" t="s">
        <v>480</v>
      </c>
      <c r="D172" s="168"/>
      <c r="E172" s="169"/>
      <c r="F172" s="169"/>
    </row>
    <row r="173" spans="1:6" ht="43.5" hidden="1" outlineLevel="1">
      <c r="A173" s="248"/>
      <c r="B173" s="249">
        <v>230101</v>
      </c>
      <c r="C173" s="250" t="s">
        <v>444</v>
      </c>
      <c r="D173" s="189"/>
      <c r="E173" s="190"/>
      <c r="F173" s="190"/>
    </row>
    <row r="174" spans="1:6" hidden="1" outlineLevel="1">
      <c r="A174" s="248"/>
      <c r="B174" s="251">
        <v>230102</v>
      </c>
      <c r="C174" s="250" t="s">
        <v>447</v>
      </c>
      <c r="D174" s="189"/>
      <c r="E174" s="190"/>
      <c r="F174" s="190"/>
    </row>
    <row r="175" spans="1:6" ht="43.5" hidden="1" outlineLevel="1">
      <c r="A175" s="248"/>
      <c r="B175" s="240">
        <v>230201</v>
      </c>
      <c r="C175" s="250" t="s">
        <v>449</v>
      </c>
      <c r="D175" s="189"/>
      <c r="E175" s="190"/>
      <c r="F175" s="190"/>
    </row>
    <row r="176" spans="1:6" hidden="1" outlineLevel="1">
      <c r="A176" s="248"/>
      <c r="B176" s="240">
        <v>230301</v>
      </c>
      <c r="C176" s="250" t="s">
        <v>451</v>
      </c>
      <c r="D176" s="189"/>
      <c r="E176" s="190"/>
      <c r="F176" s="190"/>
    </row>
    <row r="177" spans="1:6" hidden="1" outlineLevel="1">
      <c r="A177" s="248"/>
      <c r="B177" s="243">
        <v>230401</v>
      </c>
      <c r="C177" s="250" t="s">
        <v>453</v>
      </c>
      <c r="D177" s="189"/>
      <c r="E177" s="190"/>
      <c r="F177" s="190"/>
    </row>
    <row r="178" spans="1:6" hidden="1" outlineLevel="1">
      <c r="A178" s="248"/>
      <c r="B178" s="240">
        <v>230501</v>
      </c>
      <c r="C178" s="250" t="s">
        <v>455</v>
      </c>
      <c r="D178" s="189"/>
      <c r="E178" s="190"/>
      <c r="F178" s="190"/>
    </row>
    <row r="179" spans="1:6" hidden="1" outlineLevel="1">
      <c r="A179" s="248"/>
      <c r="B179" s="241">
        <v>230502</v>
      </c>
      <c r="C179" s="250" t="s">
        <v>456</v>
      </c>
      <c r="D179" s="189"/>
      <c r="E179" s="190"/>
      <c r="F179" s="190"/>
    </row>
    <row r="180" spans="1:6" ht="22.5" collapsed="1" thickBot="1">
      <c r="A180" s="252"/>
      <c r="B180" s="253"/>
      <c r="C180" s="254"/>
      <c r="D180" s="191"/>
      <c r="E180" s="192"/>
      <c r="F180" s="192"/>
    </row>
  </sheetData>
  <mergeCells count="7">
    <mergeCell ref="A1:F1"/>
    <mergeCell ref="B14:B15"/>
    <mergeCell ref="A14:A15"/>
    <mergeCell ref="D14:F14"/>
    <mergeCell ref="D15:E15"/>
    <mergeCell ref="F15:F16"/>
    <mergeCell ref="A13:C13"/>
  </mergeCells>
  <hyperlinks>
    <hyperlink ref="C17" location="'1.มั่นคง'!A1" display="ความมั่นคง" xr:uid="{00000000-0004-0000-0100-000000000000}"/>
    <hyperlink ref="C28" location="'2.ต่างประเทศ'!A1" display="การต่างประเทศ" xr:uid="{00000000-0004-0000-0100-000001000000}"/>
    <hyperlink ref="C34" location="'3.เกษตร'!A1" display="การเกษตร" xr:uid="{00000000-0004-0000-0100-000002000000}"/>
    <hyperlink ref="C45" location="'4.อุตสาหกรรม'!A1" display="อุตสาหกรรมและบริการแห่งอนาคต" xr:uid="{00000000-0004-0000-0100-000003000000}"/>
    <hyperlink ref="C56" location="'5.ท่องเที่ยว'!A1" display="ท่องเที่ยว" xr:uid="{00000000-0004-0000-0100-000004000000}"/>
    <hyperlink ref="C71" location="'6.พื้นที่เมืองน่าอยู่'!A1" display="พื้นที่และเมืองน่าอยู่อัจฉริยะ" xr:uid="{00000000-0004-0000-0100-000005000000}"/>
    <hyperlink ref="C75" location="'7.โลจิสติกส์'!A1" display="โครงสร้างพื้นฐาน ระบบโลจิสติกส์ และดิจิทัล" xr:uid="{00000000-0004-0000-0100-000006000000}"/>
    <hyperlink ref="C86" location="'8.ผู้ประกอบการและวิสาหกิจ'!A1" display="ผู้ประกอบการและวิสาหกิจขนาดกลางและขนาดย่อมยุคใหม่" xr:uid="{00000000-0004-0000-0100-000007000000}"/>
    <hyperlink ref="C95" location="'9.เศรษฐกิจพิเศษ'!A1" display="เขตเศรษฐกิจพิเศษ" xr:uid="{00000000-0004-0000-0100-000008000000}"/>
    <hyperlink ref="C104" location="'10.ปรับเปลี่ยนค่านิยม'!A1" display="การปรับเปลี่ยนค่านิยมและวัฒนธรรม" xr:uid="{00000000-0004-0000-0100-000009000000}"/>
    <hyperlink ref="C108" location="'11.ศักยภาพคน'!A1" display="ศักยภาพคนตลอดช่วงชีวิต" xr:uid="{00000000-0004-0000-0100-00000A000000}"/>
    <hyperlink ref="C115" location="'12.พัฒนาการเรียนรู้'!A1" display="การพัฒนาการเรียนรู้" xr:uid="{00000000-0004-0000-0100-00000B000000}"/>
    <hyperlink ref="C118" location="'13.มีสุขภาวะที่ดี'!A1" display="การเสริมสร้างให้คนไทยมีสุขภาวะที่ดี" xr:uid="{00000000-0004-0000-0100-00000C000000}"/>
    <hyperlink ref="C124" location="'14.ศักยภาพกีฬา'!A1" display="ศักยภาพการกีฬา" xr:uid="{00000000-0004-0000-0100-00000D000000}"/>
    <hyperlink ref="C128" location="'15.พลังทางสังคม'!A1" display="พลังทางสังคม" xr:uid="{00000000-0004-0000-0100-00000E000000}"/>
    <hyperlink ref="C132" location="'16.เศรษฐกิจฐานราก'!A1" display="เศรษฐกิจฐานราก" xr:uid="{00000000-0004-0000-0100-00000F000000}"/>
    <hyperlink ref="C136" location="'17.เสมอภาคทางสังคม'!A1" display="ความเสมอภาคและหลักประกันทางสังคม " xr:uid="{00000000-0004-0000-0100-000010000000}"/>
    <hyperlink ref="C139" location="'18.เติบโตอย่างยั่งยืน'!A1" display="การเติบโตอย่างยั่งยืน" xr:uid="{00000000-0004-0000-0100-000011000000}"/>
    <hyperlink ref="C148" location="'19.บริหารจัดการน้ำ'!A1" display="การบริหารจัดการน้ำทั้งระบบ" xr:uid="{00000000-0004-0000-0100-000012000000}"/>
    <hyperlink ref="C156" location="'20.ประสิทธิภาพภาครัฐ'!A1" display="การบริการประชาชน และประสิทธิภาพภาครัฐ" xr:uid="{00000000-0004-0000-0100-000013000000}"/>
    <hyperlink ref="C163" location="'21.ต่อต้านการทุจริต'!A1" display="การต่อต้านการทุจริตและประพฤติมิชอบ " xr:uid="{00000000-0004-0000-0100-000014000000}"/>
    <hyperlink ref="C167" location="'22.กฎหมายกระบวนการยุติธรรม'!A1" display="กฎหมายและกระบวนการยุติธรรม" xr:uid="{00000000-0004-0000-0100-000015000000}"/>
    <hyperlink ref="C172" location="'23.วิจัยนวัตกรรม'!A1" display="การวิจัยและพัฒนานวัตกรรม" xr:uid="{00000000-0004-0000-0100-000016000000}"/>
  </hyperlinks>
  <printOptions horizontalCentered="1"/>
  <pageMargins left="0.71" right="0.17" top="0.4" bottom="0.75" header="0.3" footer="0.3"/>
  <pageSetup paperSize="9"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8"/>
  <sheetViews>
    <sheetView topLeftCell="A4" zoomScaleNormal="100" zoomScaleSheetLayoutView="100" workbookViewId="0">
      <selection activeCell="G4" sqref="G1:I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  <c r="G2" s="121"/>
    </row>
    <row r="3" spans="1:8" s="125" customFormat="1" ht="24" customHeight="1">
      <c r="B3" s="126"/>
      <c r="C3" s="127" t="s">
        <v>500</v>
      </c>
      <c r="D3" s="129"/>
      <c r="E3" s="129"/>
      <c r="F3" s="129"/>
      <c r="G3" s="129"/>
    </row>
    <row r="4" spans="1:8" s="125" customFormat="1" ht="24" customHeight="1">
      <c r="B4" s="126"/>
      <c r="C4" s="127" t="s">
        <v>501</v>
      </c>
      <c r="D4" s="129"/>
      <c r="E4" s="129"/>
      <c r="F4" s="129"/>
      <c r="G4" s="129"/>
    </row>
    <row r="5" spans="1:8" s="131" customFormat="1" ht="24" customHeight="1">
      <c r="B5" s="132"/>
      <c r="C5" s="133" t="s">
        <v>504</v>
      </c>
      <c r="D5" s="129"/>
      <c r="E5" s="134"/>
      <c r="G5" s="135"/>
      <c r="H5" s="136"/>
    </row>
    <row r="6" spans="1:8" s="131" customFormat="1" ht="12" customHeight="1">
      <c r="A6" s="132"/>
      <c r="B6" s="137"/>
      <c r="C6" s="135"/>
      <c r="G6" s="135"/>
    </row>
    <row r="7" spans="1:8" s="131" customFormat="1" ht="31.5" customHeight="1">
      <c r="A7" s="123" t="s">
        <v>491</v>
      </c>
      <c r="B7" s="137"/>
      <c r="C7" s="135"/>
      <c r="F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502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263" t="s">
        <v>495</v>
      </c>
    </row>
    <row r="14" spans="1:8" s="197" customFormat="1" ht="8.4499999999999993" customHeight="1" thickBot="1">
      <c r="A14" s="195"/>
      <c r="B14" s="196"/>
      <c r="F14" s="264"/>
    </row>
    <row r="15" spans="1:8" s="125" customFormat="1" ht="21" customHeight="1">
      <c r="A15" s="320" t="s">
        <v>481</v>
      </c>
      <c r="B15" s="318" t="s">
        <v>482</v>
      </c>
      <c r="C15" s="198" t="s">
        <v>496</v>
      </c>
      <c r="D15" s="322" t="s">
        <v>484</v>
      </c>
      <c r="E15" s="323"/>
      <c r="F15" s="324"/>
    </row>
    <row r="16" spans="1:8" s="125" customFormat="1" ht="21" customHeight="1">
      <c r="A16" s="321"/>
      <c r="B16" s="319"/>
      <c r="C16" s="199"/>
      <c r="D16" s="325" t="s">
        <v>483</v>
      </c>
      <c r="E16" s="326"/>
      <c r="F16" s="327" t="s">
        <v>486</v>
      </c>
    </row>
    <row r="17" spans="1:8" s="125" customFormat="1" ht="21" customHeight="1" thickBot="1">
      <c r="A17" s="145"/>
      <c r="B17" s="146"/>
      <c r="C17" s="200"/>
      <c r="D17" s="148" t="s">
        <v>492</v>
      </c>
      <c r="E17" s="149" t="s">
        <v>493</v>
      </c>
      <c r="F17" s="328"/>
    </row>
    <row r="18" spans="1:8" s="125" customFormat="1" ht="28.5" customHeight="1">
      <c r="A18" s="150" t="s">
        <v>11</v>
      </c>
      <c r="B18" s="151"/>
      <c r="C18" s="201" t="s">
        <v>458</v>
      </c>
      <c r="D18" s="152"/>
      <c r="E18" s="153"/>
      <c r="F18" s="153"/>
    </row>
    <row r="19" spans="1:8" s="131" customFormat="1" ht="43.5" outlineLevel="1">
      <c r="A19" s="154"/>
      <c r="B19" s="155" t="s">
        <v>17</v>
      </c>
      <c r="C19" s="202" t="s">
        <v>18</v>
      </c>
      <c r="D19" s="156"/>
      <c r="E19" s="157"/>
      <c r="F19" s="158"/>
    </row>
    <row r="20" spans="1:8" s="131" customFormat="1" ht="65.25" outlineLevel="1">
      <c r="A20" s="159"/>
      <c r="B20" s="160" t="s">
        <v>22</v>
      </c>
      <c r="C20" s="203" t="s">
        <v>507</v>
      </c>
      <c r="D20" s="161"/>
      <c r="E20" s="162"/>
      <c r="F20" s="162"/>
    </row>
    <row r="21" spans="1:8" s="131" customFormat="1" outlineLevel="1">
      <c r="A21" s="159"/>
      <c r="B21" s="163" t="s">
        <v>25</v>
      </c>
      <c r="C21" s="203" t="s">
        <v>26</v>
      </c>
      <c r="D21" s="161"/>
      <c r="E21" s="162"/>
      <c r="F21" s="162"/>
    </row>
    <row r="22" spans="1:8" s="131" customFormat="1" ht="65.25" outlineLevel="1">
      <c r="A22" s="159"/>
      <c r="B22" s="163" t="s">
        <v>30</v>
      </c>
      <c r="C22" s="203" t="s">
        <v>508</v>
      </c>
      <c r="D22" s="161"/>
      <c r="E22" s="162"/>
      <c r="F22" s="162"/>
    </row>
    <row r="23" spans="1:8" s="131" customFormat="1" ht="174" outlineLevel="1">
      <c r="A23" s="159"/>
      <c r="B23" s="163" t="s">
        <v>32</v>
      </c>
      <c r="C23" s="203" t="s">
        <v>33</v>
      </c>
      <c r="D23" s="204"/>
      <c r="E23" s="205" t="s">
        <v>503</v>
      </c>
      <c r="F23" s="212" t="s">
        <v>565</v>
      </c>
      <c r="G23" s="221"/>
      <c r="H23" s="211"/>
    </row>
    <row r="24" spans="1:8" s="131" customFormat="1" ht="65.25" outlineLevel="1">
      <c r="A24" s="159"/>
      <c r="B24" s="160" t="s">
        <v>37</v>
      </c>
      <c r="C24" s="203" t="s">
        <v>509</v>
      </c>
      <c r="D24" s="161"/>
      <c r="E24" s="162"/>
      <c r="F24" s="162"/>
    </row>
    <row r="25" spans="1:8" s="131" customFormat="1" ht="65.25" outlineLevel="1">
      <c r="A25" s="159"/>
      <c r="B25" s="160" t="s">
        <v>40</v>
      </c>
      <c r="C25" s="203" t="s">
        <v>510</v>
      </c>
      <c r="D25" s="161"/>
      <c r="E25" s="162"/>
      <c r="F25" s="162"/>
    </row>
    <row r="26" spans="1:8" s="131" customFormat="1" ht="43.5" outlineLevel="1">
      <c r="A26" s="159"/>
      <c r="B26" s="160" t="s">
        <v>44</v>
      </c>
      <c r="C26" s="203" t="s">
        <v>566</v>
      </c>
      <c r="D26" s="161"/>
      <c r="E26" s="162"/>
      <c r="F26" s="162"/>
    </row>
    <row r="27" spans="1:8" s="131" customFormat="1" ht="87" outlineLevel="1">
      <c r="A27" s="159"/>
      <c r="B27" s="160" t="s">
        <v>46</v>
      </c>
      <c r="C27" s="203" t="s">
        <v>567</v>
      </c>
      <c r="D27" s="161"/>
      <c r="E27" s="162"/>
      <c r="F27" s="162"/>
    </row>
    <row r="28" spans="1:8" s="131" customFormat="1" ht="22.5" outlineLevel="1" thickBot="1">
      <c r="A28" s="206"/>
      <c r="B28" s="207" t="s">
        <v>51</v>
      </c>
      <c r="C28" s="208" t="s">
        <v>52</v>
      </c>
      <c r="D28" s="209"/>
      <c r="E28" s="210"/>
      <c r="F28" s="210"/>
    </row>
  </sheetData>
  <mergeCells count="6">
    <mergeCell ref="A1:F1"/>
    <mergeCell ref="A15:A16"/>
    <mergeCell ref="B15:B16"/>
    <mergeCell ref="D15:F15"/>
    <mergeCell ref="D16:E16"/>
    <mergeCell ref="F16:F17"/>
  </mergeCells>
  <hyperlinks>
    <hyperlink ref="F13" location="รวม!A1" display="&lt;คลิกเพื่อกลับไปหน้าหลัก&gt;" xr:uid="{00000000-0004-0000-0200-000000000000}"/>
  </hyperlinks>
  <printOptions horizontalCentered="1"/>
  <pageMargins left="0.2" right="0.17" top="0.4" bottom="0.75" header="0.3" footer="0.3"/>
  <pageSetup paperSize="9" scale="80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2"/>
  <sheetViews>
    <sheetView topLeftCell="A20" zoomScaleNormal="100" workbookViewId="0">
      <selection activeCell="G21" sqref="G21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">
        <v>500</v>
      </c>
      <c r="D3" s="129"/>
      <c r="E3" s="129"/>
      <c r="F3" s="129"/>
      <c r="G3" s="129"/>
    </row>
    <row r="4" spans="1:8" s="125" customFormat="1" ht="24" customHeight="1">
      <c r="B4" s="126"/>
      <c r="C4" s="127" t="s">
        <v>501</v>
      </c>
      <c r="D4" s="129"/>
      <c r="E4" s="129"/>
      <c r="F4" s="129"/>
      <c r="G4" s="129"/>
    </row>
    <row r="5" spans="1:8" s="131" customFormat="1" ht="24" customHeight="1">
      <c r="B5" s="132"/>
      <c r="C5" s="133" t="s">
        <v>504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31" t="s">
        <v>483</v>
      </c>
      <c r="E15" s="326"/>
      <c r="F15" s="332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33"/>
    </row>
    <row r="17" spans="1:8" s="125" customFormat="1" ht="32.25" customHeight="1">
      <c r="A17" s="166" t="s">
        <v>53</v>
      </c>
      <c r="B17" s="167"/>
      <c r="C17" s="213" t="s">
        <v>459</v>
      </c>
      <c r="D17" s="168"/>
      <c r="E17" s="169"/>
      <c r="F17" s="169"/>
    </row>
    <row r="18" spans="1:8" s="131" customFormat="1" ht="87" outlineLevel="1">
      <c r="A18" s="170"/>
      <c r="B18" s="171" t="s">
        <v>61</v>
      </c>
      <c r="C18" s="214" t="s">
        <v>568</v>
      </c>
      <c r="D18" s="172"/>
      <c r="E18" s="173"/>
      <c r="F18" s="173"/>
    </row>
    <row r="19" spans="1:8" s="131" customFormat="1" ht="43.5" outlineLevel="1">
      <c r="A19" s="174"/>
      <c r="B19" s="175" t="s">
        <v>64</v>
      </c>
      <c r="C19" s="215" t="s">
        <v>511</v>
      </c>
      <c r="D19" s="176"/>
      <c r="E19" s="177"/>
      <c r="F19" s="177"/>
    </row>
    <row r="20" spans="1:8" s="131" customFormat="1" ht="108.75" outlineLevel="1">
      <c r="A20" s="174"/>
      <c r="B20" s="178" t="s">
        <v>68</v>
      </c>
      <c r="C20" s="215" t="s">
        <v>569</v>
      </c>
      <c r="D20" s="176"/>
      <c r="E20" s="216" t="s">
        <v>503</v>
      </c>
      <c r="F20" s="190" t="s">
        <v>505</v>
      </c>
      <c r="G20" s="122"/>
      <c r="H20" s="211"/>
    </row>
    <row r="21" spans="1:8" s="131" customFormat="1" ht="239.25" outlineLevel="1">
      <c r="A21" s="174"/>
      <c r="B21" s="175" t="s">
        <v>72</v>
      </c>
      <c r="C21" s="215" t="s">
        <v>512</v>
      </c>
      <c r="D21" s="176"/>
      <c r="E21" s="216" t="s">
        <v>503</v>
      </c>
      <c r="F21" s="190" t="s">
        <v>537</v>
      </c>
      <c r="G21" s="122"/>
      <c r="H21" s="211"/>
    </row>
    <row r="22" spans="1:8" s="131" customFormat="1" ht="87.75" outlineLevel="1" thickBot="1">
      <c r="A22" s="217"/>
      <c r="B22" s="179" t="s">
        <v>72</v>
      </c>
      <c r="C22" s="218" t="s">
        <v>570</v>
      </c>
      <c r="D22" s="219"/>
      <c r="E22" s="220"/>
      <c r="F22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300-000000000000}"/>
  </hyperlinks>
  <pageMargins left="0.2" right="0.17" top="0.4" bottom="0.75" header="0.3" footer="0.3"/>
  <pageSetup paperSize="9" scale="8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7"/>
  <sheetViews>
    <sheetView topLeftCell="A24" zoomScaleNormal="100" workbookViewId="0">
      <selection activeCell="C24" sqref="C24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31" t="s">
        <v>483</v>
      </c>
      <c r="E15" s="326"/>
      <c r="F15" s="332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33"/>
    </row>
    <row r="17" spans="1:8" s="125" customFormat="1" ht="32.25" customHeight="1">
      <c r="A17" s="267" t="s">
        <v>77</v>
      </c>
      <c r="B17" s="265"/>
      <c r="C17" s="213" t="s">
        <v>460</v>
      </c>
      <c r="D17" s="168"/>
      <c r="E17" s="169"/>
      <c r="F17" s="169"/>
    </row>
    <row r="18" spans="1:8" s="131" customFormat="1" outlineLevel="1">
      <c r="A18" s="268"/>
      <c r="B18" s="266" t="s">
        <v>83</v>
      </c>
      <c r="C18" s="215" t="s">
        <v>84</v>
      </c>
      <c r="D18" s="176"/>
      <c r="E18" s="177"/>
      <c r="F18" s="177"/>
    </row>
    <row r="19" spans="1:8" s="131" customFormat="1" outlineLevel="1">
      <c r="A19" s="174"/>
      <c r="B19" s="180" t="s">
        <v>89</v>
      </c>
      <c r="C19" s="215" t="s">
        <v>90</v>
      </c>
      <c r="D19" s="176"/>
      <c r="E19" s="177"/>
      <c r="F19" s="177"/>
    </row>
    <row r="20" spans="1:8" s="131" customFormat="1" ht="43.5" outlineLevel="1">
      <c r="A20" s="174"/>
      <c r="B20" s="178" t="s">
        <v>91</v>
      </c>
      <c r="C20" s="215" t="s">
        <v>92</v>
      </c>
      <c r="D20" s="176"/>
      <c r="E20" s="177"/>
      <c r="F20" s="177"/>
    </row>
    <row r="21" spans="1:8" s="131" customFormat="1" outlineLevel="1">
      <c r="A21" s="174"/>
      <c r="B21" s="180" t="s">
        <v>95</v>
      </c>
      <c r="C21" s="215" t="s">
        <v>96</v>
      </c>
      <c r="D21" s="176"/>
      <c r="E21" s="177"/>
      <c r="F21" s="177"/>
    </row>
    <row r="22" spans="1:8" s="131" customFormat="1" ht="43.5" outlineLevel="1">
      <c r="A22" s="174"/>
      <c r="B22" s="181" t="s">
        <v>97</v>
      </c>
      <c r="C22" s="215" t="s">
        <v>540</v>
      </c>
      <c r="D22" s="176"/>
      <c r="E22" s="177"/>
      <c r="F22" s="177"/>
    </row>
    <row r="23" spans="1:8" s="131" customFormat="1" ht="130.5" outlineLevel="1">
      <c r="A23" s="174"/>
      <c r="B23" s="175" t="s">
        <v>101</v>
      </c>
      <c r="C23" s="215" t="s">
        <v>102</v>
      </c>
      <c r="D23" s="176"/>
      <c r="E23" s="216" t="s">
        <v>503</v>
      </c>
      <c r="F23" s="190" t="s">
        <v>538</v>
      </c>
      <c r="G23" s="122"/>
      <c r="H23" s="122"/>
    </row>
    <row r="24" spans="1:8" s="131" customFormat="1" ht="152.25" outlineLevel="1">
      <c r="A24" s="174"/>
      <c r="B24" s="180" t="s">
        <v>106</v>
      </c>
      <c r="C24" s="215" t="s">
        <v>107</v>
      </c>
      <c r="D24" s="176"/>
      <c r="E24" s="216" t="s">
        <v>503</v>
      </c>
      <c r="F24" s="190" t="s">
        <v>539</v>
      </c>
      <c r="G24" s="122"/>
      <c r="H24" s="122"/>
    </row>
    <row r="25" spans="1:8" s="131" customFormat="1" ht="43.5" outlineLevel="1">
      <c r="A25" s="174"/>
      <c r="B25" s="180" t="s">
        <v>108</v>
      </c>
      <c r="C25" s="215" t="s">
        <v>109</v>
      </c>
      <c r="D25" s="176"/>
      <c r="E25" s="177"/>
      <c r="F25" s="177"/>
    </row>
    <row r="26" spans="1:8" s="131" customFormat="1" ht="43.5" outlineLevel="1">
      <c r="A26" s="174"/>
      <c r="B26" s="180" t="s">
        <v>112</v>
      </c>
      <c r="C26" s="215" t="s">
        <v>113</v>
      </c>
      <c r="D26" s="176"/>
      <c r="E26" s="177"/>
      <c r="F26" s="177"/>
    </row>
    <row r="27" spans="1:8" s="131" customFormat="1" ht="66" outlineLevel="1" thickBot="1">
      <c r="A27" s="217"/>
      <c r="B27" s="179" t="s">
        <v>114</v>
      </c>
      <c r="C27" s="218" t="s">
        <v>541</v>
      </c>
      <c r="D27" s="219"/>
      <c r="E27" s="220"/>
      <c r="F27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400-000000000000}"/>
  </hyperlinks>
  <pageMargins left="0.2" right="0.17" top="0.4" bottom="0.75" header="0.3" footer="0.3"/>
  <pageSetup paperSize="9"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27"/>
  <sheetViews>
    <sheetView topLeftCell="A26" zoomScaleNormal="100" workbookViewId="0">
      <selection activeCell="C27" sqref="C27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31" t="s">
        <v>483</v>
      </c>
      <c r="E15" s="326"/>
      <c r="F15" s="332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33"/>
    </row>
    <row r="17" spans="1:8" s="125" customFormat="1" ht="32.25" customHeight="1">
      <c r="A17" s="267" t="s">
        <v>116</v>
      </c>
      <c r="B17" s="265"/>
      <c r="C17" s="213" t="s">
        <v>461</v>
      </c>
      <c r="D17" s="168"/>
      <c r="E17" s="169"/>
      <c r="F17" s="169"/>
    </row>
    <row r="18" spans="1:8" s="131" customFormat="1" outlineLevel="1">
      <c r="A18" s="268"/>
      <c r="B18" s="311" t="s">
        <v>122</v>
      </c>
      <c r="C18" s="215" t="s">
        <v>123</v>
      </c>
      <c r="D18" s="176"/>
      <c r="E18" s="177"/>
      <c r="F18" s="177"/>
    </row>
    <row r="19" spans="1:8" s="131" customFormat="1" outlineLevel="1">
      <c r="A19" s="174"/>
      <c r="B19" s="312" t="s">
        <v>128</v>
      </c>
      <c r="C19" s="215" t="s">
        <v>129</v>
      </c>
      <c r="D19" s="176"/>
      <c r="E19" s="177"/>
      <c r="F19" s="177"/>
    </row>
    <row r="20" spans="1:8" s="131" customFormat="1" ht="152.25" outlineLevel="1">
      <c r="A20" s="174"/>
      <c r="B20" s="313" t="s">
        <v>132</v>
      </c>
      <c r="C20" s="215" t="s">
        <v>513</v>
      </c>
      <c r="D20" s="176"/>
      <c r="E20" s="216" t="s">
        <v>503</v>
      </c>
      <c r="F20" s="190" t="s">
        <v>596</v>
      </c>
      <c r="G20" s="221"/>
      <c r="H20" s="211"/>
    </row>
    <row r="21" spans="1:8" s="131" customFormat="1" ht="152.25" outlineLevel="1">
      <c r="A21" s="174"/>
      <c r="B21" s="314" t="s">
        <v>134</v>
      </c>
      <c r="C21" s="215" t="s">
        <v>135</v>
      </c>
      <c r="D21" s="176"/>
      <c r="E21" s="216" t="s">
        <v>503</v>
      </c>
      <c r="F21" s="190" t="s">
        <v>596</v>
      </c>
      <c r="G21" s="221"/>
      <c r="H21" s="211"/>
    </row>
    <row r="22" spans="1:8" s="131" customFormat="1" ht="152.25" outlineLevel="1">
      <c r="A22" s="174"/>
      <c r="B22" s="313" t="s">
        <v>139</v>
      </c>
      <c r="C22" s="215" t="s">
        <v>140</v>
      </c>
      <c r="D22" s="176"/>
      <c r="E22" s="216" t="s">
        <v>503</v>
      </c>
      <c r="F22" s="190" t="s">
        <v>596</v>
      </c>
      <c r="G22" s="221"/>
      <c r="H22" s="211"/>
    </row>
    <row r="23" spans="1:8" s="131" customFormat="1" ht="152.25" outlineLevel="1">
      <c r="A23" s="174"/>
      <c r="B23" s="314" t="s">
        <v>141</v>
      </c>
      <c r="C23" s="215" t="s">
        <v>142</v>
      </c>
      <c r="D23" s="176"/>
      <c r="E23" s="216" t="s">
        <v>503</v>
      </c>
      <c r="F23" s="190" t="s">
        <v>596</v>
      </c>
      <c r="G23" s="221"/>
      <c r="H23" s="211"/>
    </row>
    <row r="24" spans="1:8" s="131" customFormat="1" outlineLevel="1">
      <c r="A24" s="174"/>
      <c r="B24" s="312" t="s">
        <v>145</v>
      </c>
      <c r="C24" s="215" t="s">
        <v>146</v>
      </c>
      <c r="D24" s="176"/>
      <c r="E24" s="177"/>
      <c r="F24" s="177"/>
      <c r="G24" s="211"/>
      <c r="H24" s="211"/>
    </row>
    <row r="25" spans="1:8" s="131" customFormat="1" ht="22.5" outlineLevel="1" thickBot="1">
      <c r="A25" s="217"/>
      <c r="B25" s="315" t="s">
        <v>147</v>
      </c>
      <c r="C25" s="218" t="s">
        <v>148</v>
      </c>
      <c r="D25" s="219"/>
      <c r="E25" s="220"/>
      <c r="F25" s="220"/>
      <c r="G25" s="211"/>
      <c r="H25" s="211"/>
    </row>
    <row r="26" spans="1:8" s="131" customFormat="1" ht="261" outlineLevel="1">
      <c r="A26" s="170"/>
      <c r="B26" s="316" t="s">
        <v>151</v>
      </c>
      <c r="C26" s="214" t="s">
        <v>152</v>
      </c>
      <c r="D26" s="257" t="s">
        <v>503</v>
      </c>
      <c r="E26" s="173"/>
      <c r="F26" s="258" t="s">
        <v>522</v>
      </c>
      <c r="G26" s="122"/>
      <c r="H26" s="211"/>
    </row>
    <row r="27" spans="1:8" s="131" customFormat="1" ht="153" outlineLevel="1" thickBot="1">
      <c r="A27" s="217"/>
      <c r="B27" s="315" t="s">
        <v>154</v>
      </c>
      <c r="C27" s="218" t="s">
        <v>514</v>
      </c>
      <c r="D27" s="219"/>
      <c r="E27" s="224" t="s">
        <v>503</v>
      </c>
      <c r="F27" s="225" t="s">
        <v>596</v>
      </c>
      <c r="G27" s="221"/>
      <c r="H27" s="211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500-000000000000}"/>
  </hyperlinks>
  <pageMargins left="0.19685039370078741" right="0.15748031496062992" top="0.39370078740157483" bottom="0.74803149606299213" header="0.31496062992125984" footer="0.31496062992125984"/>
  <pageSetup paperSize="9" scale="81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31"/>
  <sheetViews>
    <sheetView tabSelected="1" topLeftCell="A7" zoomScaleNormal="100" workbookViewId="0">
      <selection activeCell="C22" sqref="C22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hidden="1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31" t="s">
        <v>483</v>
      </c>
      <c r="E15" s="326"/>
      <c r="F15" s="332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33"/>
    </row>
    <row r="17" spans="1:8" s="125" customFormat="1" ht="32.25" customHeight="1">
      <c r="A17" s="267" t="s">
        <v>156</v>
      </c>
      <c r="B17" s="265"/>
      <c r="C17" s="213" t="s">
        <v>462</v>
      </c>
      <c r="D17" s="168"/>
      <c r="E17" s="169"/>
      <c r="F17" s="169"/>
    </row>
    <row r="18" spans="1:8" s="131" customFormat="1" outlineLevel="1">
      <c r="A18" s="268"/>
      <c r="B18" s="269" t="s">
        <v>162</v>
      </c>
      <c r="C18" s="215" t="s">
        <v>163</v>
      </c>
      <c r="D18" s="176"/>
      <c r="E18" s="216"/>
      <c r="F18" s="177"/>
    </row>
    <row r="19" spans="1:8" s="131" customFormat="1" ht="43.5" outlineLevel="1">
      <c r="A19" s="174"/>
      <c r="B19" s="175" t="s">
        <v>166</v>
      </c>
      <c r="C19" s="215" t="s">
        <v>515</v>
      </c>
      <c r="D19" s="176"/>
      <c r="E19" s="177"/>
      <c r="F19" s="177"/>
    </row>
    <row r="20" spans="1:8" s="131" customFormat="1" ht="43.5" outlineLevel="1">
      <c r="A20" s="174"/>
      <c r="B20" s="175" t="s">
        <v>170</v>
      </c>
      <c r="C20" s="215" t="s">
        <v>516</v>
      </c>
      <c r="D20" s="176"/>
      <c r="E20" s="177"/>
      <c r="F20" s="177"/>
    </row>
    <row r="21" spans="1:8" s="131" customFormat="1" outlineLevel="1">
      <c r="A21" s="270"/>
      <c r="B21" s="271" t="s">
        <v>174</v>
      </c>
      <c r="C21" s="272" t="s">
        <v>175</v>
      </c>
      <c r="D21" s="273"/>
      <c r="E21" s="274"/>
      <c r="F21" s="274"/>
    </row>
    <row r="22" spans="1:8" s="131" customFormat="1" ht="174" outlineLevel="1">
      <c r="A22" s="174"/>
      <c r="B22" s="175" t="s">
        <v>176</v>
      </c>
      <c r="C22" s="215" t="s">
        <v>177</v>
      </c>
      <c r="D22" s="176"/>
      <c r="E22" s="216" t="s">
        <v>503</v>
      </c>
      <c r="F22" s="190" t="s">
        <v>525</v>
      </c>
      <c r="G22" s="122"/>
      <c r="H22" s="211"/>
    </row>
    <row r="23" spans="1:8" s="131" customFormat="1" ht="43.5" outlineLevel="1">
      <c r="A23" s="174"/>
      <c r="B23" s="178" t="s">
        <v>181</v>
      </c>
      <c r="C23" s="215" t="s">
        <v>517</v>
      </c>
      <c r="D23" s="176"/>
      <c r="E23" s="216"/>
      <c r="F23" s="177"/>
    </row>
    <row r="24" spans="1:8" s="131" customFormat="1" outlineLevel="1">
      <c r="A24" s="174"/>
      <c r="B24" s="178" t="s">
        <v>183</v>
      </c>
      <c r="C24" s="215" t="s">
        <v>184</v>
      </c>
      <c r="D24" s="176"/>
      <c r="E24" s="177"/>
      <c r="F24" s="177"/>
    </row>
    <row r="25" spans="1:8" s="131" customFormat="1" ht="174" outlineLevel="1">
      <c r="A25" s="174"/>
      <c r="B25" s="181" t="s">
        <v>185</v>
      </c>
      <c r="C25" s="215" t="s">
        <v>518</v>
      </c>
      <c r="D25" s="176"/>
      <c r="E25" s="216" t="s">
        <v>503</v>
      </c>
      <c r="F25" s="190" t="s">
        <v>524</v>
      </c>
      <c r="G25" s="122"/>
      <c r="H25" s="211"/>
    </row>
    <row r="26" spans="1:8" s="131" customFormat="1" outlineLevel="1">
      <c r="A26" s="174"/>
      <c r="B26" s="175" t="s">
        <v>190</v>
      </c>
      <c r="C26" s="215" t="s">
        <v>191</v>
      </c>
      <c r="D26" s="176"/>
      <c r="E26" s="216"/>
      <c r="F26" s="177"/>
    </row>
    <row r="27" spans="1:8" s="131" customFormat="1" outlineLevel="1">
      <c r="A27" s="174"/>
      <c r="B27" s="175" t="s">
        <v>192</v>
      </c>
      <c r="C27" s="215" t="s">
        <v>193</v>
      </c>
      <c r="D27" s="176"/>
      <c r="E27" s="216"/>
      <c r="F27" s="177"/>
    </row>
    <row r="28" spans="1:8" s="131" customFormat="1" ht="43.5" outlineLevel="1">
      <c r="A28" s="170"/>
      <c r="B28" s="171" t="s">
        <v>197</v>
      </c>
      <c r="C28" s="214" t="s">
        <v>519</v>
      </c>
      <c r="D28" s="172"/>
      <c r="E28" s="173"/>
      <c r="F28" s="173"/>
    </row>
    <row r="29" spans="1:8" s="131" customFormat="1" outlineLevel="1">
      <c r="A29" s="174"/>
      <c r="B29" s="180" t="s">
        <v>201</v>
      </c>
      <c r="C29" s="215" t="s">
        <v>202</v>
      </c>
      <c r="D29" s="176"/>
      <c r="E29" s="177"/>
      <c r="F29" s="177"/>
    </row>
    <row r="30" spans="1:8" s="131" customFormat="1" ht="43.5" outlineLevel="1">
      <c r="A30" s="174"/>
      <c r="B30" s="175" t="s">
        <v>203</v>
      </c>
      <c r="C30" s="215" t="s">
        <v>520</v>
      </c>
      <c r="D30" s="176"/>
      <c r="E30" s="177"/>
      <c r="F30" s="177"/>
    </row>
    <row r="31" spans="1:8" s="131" customFormat="1" ht="44.25" outlineLevel="1" thickBot="1">
      <c r="A31" s="217"/>
      <c r="B31" s="182" t="s">
        <v>205</v>
      </c>
      <c r="C31" s="218" t="s">
        <v>521</v>
      </c>
      <c r="D31" s="219"/>
      <c r="E31" s="220"/>
      <c r="F31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600-000000000000}"/>
  </hyperlinks>
  <pageMargins left="0.39" right="0.15748031496062992" top="0.39370078740157483" bottom="0.74803149606299213" header="0.31496062992125984" footer="0.31496062992125984"/>
  <pageSetup paperSize="9" scale="73" fitToWidth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20"/>
  <sheetViews>
    <sheetView view="pageBreakPreview" zoomScale="60" zoomScaleNormal="100" workbookViewId="0">
      <selection activeCell="C19" sqref="C19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31" t="s">
        <v>483</v>
      </c>
      <c r="E15" s="326"/>
      <c r="F15" s="332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33"/>
    </row>
    <row r="17" spans="1:6" s="125" customFormat="1" ht="32.25" customHeight="1">
      <c r="A17" s="267" t="s">
        <v>207</v>
      </c>
      <c r="B17" s="265"/>
      <c r="C17" s="213" t="s">
        <v>463</v>
      </c>
      <c r="D17" s="168"/>
      <c r="E17" s="169"/>
      <c r="F17" s="169"/>
    </row>
    <row r="18" spans="1:6" s="131" customFormat="1" ht="43.5" outlineLevel="1">
      <c r="A18" s="268"/>
      <c r="B18" s="275" t="s">
        <v>213</v>
      </c>
      <c r="C18" s="215" t="s">
        <v>542</v>
      </c>
      <c r="D18" s="176"/>
      <c r="E18" s="177"/>
      <c r="F18" s="177"/>
    </row>
    <row r="19" spans="1:6" s="131" customFormat="1" ht="43.5" outlineLevel="1">
      <c r="A19" s="277"/>
      <c r="B19" s="278" t="s">
        <v>221</v>
      </c>
      <c r="C19" s="215" t="s">
        <v>222</v>
      </c>
      <c r="D19" s="176"/>
      <c r="E19" s="177"/>
      <c r="F19" s="177"/>
    </row>
    <row r="20" spans="1:6" s="131" customFormat="1" ht="22.5" outlineLevel="1" thickBot="1">
      <c r="A20" s="217"/>
      <c r="B20" s="276" t="s">
        <v>226</v>
      </c>
      <c r="C20" s="218" t="s">
        <v>227</v>
      </c>
      <c r="D20" s="219"/>
      <c r="E20" s="220"/>
      <c r="F20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700-000000000000}"/>
  </hyperlinks>
  <pageMargins left="0.2" right="0.17" top="0.4" bottom="0.75" header="0.3" footer="0.3"/>
  <pageSetup paperSize="9"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27"/>
  <sheetViews>
    <sheetView view="pageBreakPreview" zoomScale="60" zoomScaleNormal="100" workbookViewId="0">
      <selection activeCell="G1" sqref="G1:K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24.95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31" t="s">
        <v>483</v>
      </c>
      <c r="E15" s="326"/>
      <c r="F15" s="332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33"/>
    </row>
    <row r="17" spans="1:8" s="125" customFormat="1" ht="32.25" customHeight="1">
      <c r="A17" s="267" t="s">
        <v>228</v>
      </c>
      <c r="B17" s="265"/>
      <c r="C17" s="213" t="s">
        <v>464</v>
      </c>
      <c r="D17" s="168"/>
      <c r="E17" s="169"/>
      <c r="F17" s="169"/>
    </row>
    <row r="18" spans="1:8" s="131" customFormat="1" ht="43.5" outlineLevel="1">
      <c r="A18" s="279"/>
      <c r="B18" s="281" t="s">
        <v>233</v>
      </c>
      <c r="C18" s="215" t="s">
        <v>523</v>
      </c>
      <c r="D18" s="176"/>
      <c r="E18" s="177"/>
      <c r="F18" s="177"/>
    </row>
    <row r="19" spans="1:8" s="131" customFormat="1" ht="152.25" outlineLevel="1">
      <c r="A19" s="277"/>
      <c r="B19" s="175" t="s">
        <v>235</v>
      </c>
      <c r="C19" s="215" t="s">
        <v>236</v>
      </c>
      <c r="D19" s="176"/>
      <c r="E19" s="216" t="s">
        <v>503</v>
      </c>
      <c r="F19" s="190" t="s">
        <v>526</v>
      </c>
      <c r="G19" s="122"/>
      <c r="H19" s="211"/>
    </row>
    <row r="20" spans="1:8" s="131" customFormat="1" outlineLevel="1">
      <c r="A20" s="277"/>
      <c r="B20" s="180" t="s">
        <v>237</v>
      </c>
      <c r="C20" s="215" t="s">
        <v>238</v>
      </c>
      <c r="D20" s="176"/>
      <c r="E20" s="177"/>
      <c r="F20" s="177"/>
    </row>
    <row r="21" spans="1:8" s="131" customFormat="1" outlineLevel="1">
      <c r="A21" s="277"/>
      <c r="B21" s="180" t="s">
        <v>239</v>
      </c>
      <c r="C21" s="215" t="s">
        <v>240</v>
      </c>
      <c r="D21" s="176"/>
      <c r="E21" s="177"/>
      <c r="F21" s="177"/>
    </row>
    <row r="22" spans="1:8" s="131" customFormat="1" outlineLevel="1">
      <c r="A22" s="277"/>
      <c r="B22" s="180" t="s">
        <v>241</v>
      </c>
      <c r="C22" s="215" t="s">
        <v>242</v>
      </c>
      <c r="D22" s="176"/>
      <c r="E22" s="177"/>
      <c r="F22" s="177"/>
    </row>
    <row r="23" spans="1:8" s="131" customFormat="1" outlineLevel="1">
      <c r="A23" s="277"/>
      <c r="B23" s="181" t="s">
        <v>245</v>
      </c>
      <c r="C23" s="215" t="s">
        <v>246</v>
      </c>
      <c r="D23" s="176"/>
      <c r="E23" s="177"/>
      <c r="F23" s="177"/>
    </row>
    <row r="24" spans="1:8" s="131" customFormat="1" outlineLevel="1">
      <c r="A24" s="277"/>
      <c r="B24" s="181" t="s">
        <v>248</v>
      </c>
      <c r="C24" s="215" t="s">
        <v>249</v>
      </c>
      <c r="D24" s="176"/>
      <c r="E24" s="177"/>
      <c r="F24" s="177"/>
    </row>
    <row r="25" spans="1:8" s="131" customFormat="1" outlineLevel="1">
      <c r="A25" s="277"/>
      <c r="B25" s="178" t="s">
        <v>250</v>
      </c>
      <c r="C25" s="215" t="s">
        <v>251</v>
      </c>
      <c r="D25" s="176"/>
      <c r="E25" s="177"/>
      <c r="F25" s="177"/>
    </row>
    <row r="26" spans="1:8" s="131" customFormat="1" ht="65.25" outlineLevel="1">
      <c r="A26" s="277"/>
      <c r="B26" s="181" t="s">
        <v>252</v>
      </c>
      <c r="C26" s="215" t="s">
        <v>571</v>
      </c>
      <c r="D26" s="176"/>
      <c r="E26" s="177"/>
      <c r="F26" s="177"/>
    </row>
    <row r="27" spans="1:8" s="131" customFormat="1" ht="22.5" outlineLevel="1" thickBot="1">
      <c r="A27" s="280"/>
      <c r="B27" s="179" t="s">
        <v>256</v>
      </c>
      <c r="C27" s="218" t="s">
        <v>257</v>
      </c>
      <c r="D27" s="219"/>
      <c r="E27" s="220"/>
      <c r="F27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800-000000000000}"/>
  </hyperlinks>
  <pageMargins left="0.2" right="0.17" top="0.4" bottom="0.75" header="0.3" footer="0.3"/>
  <pageSetup paperSize="9"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25"/>
  <sheetViews>
    <sheetView view="pageBreakPreview" zoomScale="60" zoomScaleNormal="100" workbookViewId="0">
      <selection activeCell="G1" sqref="G1:H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7" s="125" customFormat="1" ht="32.25" customHeight="1">
      <c r="A17" s="267" t="s">
        <v>258</v>
      </c>
      <c r="B17" s="265"/>
      <c r="C17" s="213" t="s">
        <v>465</v>
      </c>
      <c r="D17" s="168"/>
      <c r="E17" s="169"/>
      <c r="F17" s="169"/>
    </row>
    <row r="18" spans="1:7" s="131" customFormat="1" outlineLevel="1">
      <c r="A18" s="279"/>
      <c r="B18" s="281" t="s">
        <v>264</v>
      </c>
      <c r="C18" s="215" t="s">
        <v>265</v>
      </c>
      <c r="D18" s="176"/>
      <c r="E18" s="177"/>
      <c r="F18" s="177"/>
    </row>
    <row r="19" spans="1:7" s="131" customFormat="1" ht="152.25" outlineLevel="1">
      <c r="A19" s="277"/>
      <c r="B19" s="175" t="s">
        <v>266</v>
      </c>
      <c r="C19" s="215" t="s">
        <v>267</v>
      </c>
      <c r="D19" s="176"/>
      <c r="E19" s="216" t="s">
        <v>503</v>
      </c>
      <c r="F19" s="190" t="s">
        <v>527</v>
      </c>
      <c r="G19" s="122"/>
    </row>
    <row r="20" spans="1:7" s="131" customFormat="1" outlineLevel="1">
      <c r="A20" s="277"/>
      <c r="B20" s="180" t="s">
        <v>270</v>
      </c>
      <c r="C20" s="215" t="s">
        <v>271</v>
      </c>
      <c r="D20" s="176"/>
      <c r="E20" s="177"/>
      <c r="F20" s="177"/>
    </row>
    <row r="21" spans="1:7" s="131" customFormat="1" ht="65.25" outlineLevel="1">
      <c r="A21" s="277"/>
      <c r="B21" s="178" t="s">
        <v>273</v>
      </c>
      <c r="C21" s="215" t="s">
        <v>572</v>
      </c>
      <c r="D21" s="176"/>
      <c r="E21" s="177"/>
      <c r="F21" s="177"/>
    </row>
    <row r="22" spans="1:7" s="131" customFormat="1" outlineLevel="1">
      <c r="A22" s="277"/>
      <c r="B22" s="180" t="s">
        <v>277</v>
      </c>
      <c r="C22" s="215" t="s">
        <v>278</v>
      </c>
      <c r="D22" s="176"/>
      <c r="E22" s="177"/>
      <c r="F22" s="177"/>
    </row>
    <row r="23" spans="1:7" s="131" customFormat="1" ht="43.5" outlineLevel="1">
      <c r="A23" s="277"/>
      <c r="B23" s="178" t="s">
        <v>279</v>
      </c>
      <c r="C23" s="215" t="s">
        <v>280</v>
      </c>
      <c r="D23" s="176"/>
      <c r="E23" s="177"/>
      <c r="F23" s="177"/>
    </row>
    <row r="24" spans="1:7" s="131" customFormat="1" ht="43.5" outlineLevel="1">
      <c r="A24" s="277"/>
      <c r="B24" s="181" t="s">
        <v>281</v>
      </c>
      <c r="C24" s="215" t="s">
        <v>282</v>
      </c>
      <c r="D24" s="176"/>
      <c r="E24" s="177"/>
      <c r="F24" s="177"/>
    </row>
    <row r="25" spans="1:7" s="131" customFormat="1" ht="44.25" outlineLevel="1" thickBot="1">
      <c r="A25" s="280"/>
      <c r="B25" s="182" t="s">
        <v>285</v>
      </c>
      <c r="C25" s="218" t="s">
        <v>286</v>
      </c>
      <c r="D25" s="219"/>
      <c r="E25" s="220"/>
      <c r="F25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900-000000000000}"/>
  </hyperlinks>
  <pageMargins left="0.2" right="0.17" top="0.4" bottom="0.75" header="0.3" footer="0.3"/>
  <pageSetup paperSize="9" scale="8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25"/>
  <sheetViews>
    <sheetView view="pageBreakPreview" topLeftCell="A7" zoomScale="60" zoomScaleNormal="100" workbookViewId="0">
      <selection activeCell="O22" sqref="O22:P22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7" s="125" customFormat="1" ht="32.25" customHeight="1">
      <c r="A17" s="267" t="s">
        <v>287</v>
      </c>
      <c r="B17" s="265"/>
      <c r="C17" s="213" t="s">
        <v>466</v>
      </c>
      <c r="D17" s="168"/>
      <c r="E17" s="169"/>
      <c r="F17" s="169"/>
    </row>
    <row r="18" spans="1:7" s="131" customFormat="1" ht="152.25" outlineLevel="1">
      <c r="A18" s="279"/>
      <c r="B18" s="266" t="s">
        <v>293</v>
      </c>
      <c r="C18" s="215" t="s">
        <v>294</v>
      </c>
      <c r="D18" s="176"/>
      <c r="E18" s="216" t="s">
        <v>503</v>
      </c>
      <c r="F18" s="190" t="s">
        <v>574</v>
      </c>
      <c r="G18" s="122"/>
    </row>
    <row r="19" spans="1:7" s="131" customFormat="1" outlineLevel="1">
      <c r="A19" s="277"/>
      <c r="B19" s="181" t="s">
        <v>298</v>
      </c>
      <c r="C19" s="215" t="s">
        <v>299</v>
      </c>
      <c r="D19" s="176"/>
      <c r="E19" s="177"/>
      <c r="F19" s="177"/>
    </row>
    <row r="20" spans="1:7" s="131" customFormat="1" ht="152.25" outlineLevel="1">
      <c r="A20" s="277"/>
      <c r="B20" s="175" t="s">
        <v>302</v>
      </c>
      <c r="C20" s="215" t="s">
        <v>303</v>
      </c>
      <c r="D20" s="176"/>
      <c r="E20" s="216" t="s">
        <v>503</v>
      </c>
      <c r="F20" s="190" t="s">
        <v>575</v>
      </c>
      <c r="G20" s="122"/>
    </row>
    <row r="21" spans="1:7" s="131" customFormat="1" outlineLevel="1">
      <c r="A21" s="277"/>
      <c r="B21" s="180" t="s">
        <v>304</v>
      </c>
      <c r="C21" s="215" t="s">
        <v>305</v>
      </c>
      <c r="D21" s="176"/>
      <c r="E21" s="177"/>
      <c r="F21" s="177"/>
    </row>
    <row r="22" spans="1:7" s="131" customFormat="1" ht="43.5" outlineLevel="1">
      <c r="A22" s="277"/>
      <c r="B22" s="175" t="s">
        <v>306</v>
      </c>
      <c r="C22" s="215" t="s">
        <v>528</v>
      </c>
      <c r="D22" s="176"/>
      <c r="E22" s="177"/>
      <c r="F22" s="177"/>
    </row>
    <row r="23" spans="1:7" s="131" customFormat="1" ht="152.25" outlineLevel="1">
      <c r="A23" s="277"/>
      <c r="B23" s="175" t="s">
        <v>310</v>
      </c>
      <c r="C23" s="215" t="s">
        <v>311</v>
      </c>
      <c r="D23" s="176"/>
      <c r="E23" s="216" t="s">
        <v>503</v>
      </c>
      <c r="F23" s="190" t="s">
        <v>573</v>
      </c>
      <c r="G23" s="122"/>
    </row>
    <row r="24" spans="1:7" s="131" customFormat="1" outlineLevel="1">
      <c r="A24" s="277"/>
      <c r="B24" s="175" t="s">
        <v>312</v>
      </c>
      <c r="C24" s="215" t="s">
        <v>313</v>
      </c>
      <c r="D24" s="176"/>
      <c r="E24" s="177"/>
      <c r="F24" s="177"/>
    </row>
    <row r="25" spans="1:7" s="131" customFormat="1" ht="44.25" outlineLevel="1" thickBot="1">
      <c r="A25" s="280"/>
      <c r="B25" s="282" t="s">
        <v>315</v>
      </c>
      <c r="C25" s="218" t="s">
        <v>529</v>
      </c>
      <c r="D25" s="219"/>
      <c r="E25" s="220"/>
      <c r="F25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A00-000000000000}"/>
  </hyperlinks>
  <pageMargins left="0.2" right="0.17" top="0.4" bottom="0.75" header="0.3" footer="0.3"/>
  <pageSetup paperSize="9"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20"/>
  <sheetViews>
    <sheetView view="pageBreakPreview" topLeftCell="A4" zoomScale="60" zoomScaleNormal="100" workbookViewId="0">
      <selection activeCell="C21" sqref="C21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6" s="125" customFormat="1" ht="32.25" customHeight="1">
      <c r="A17" s="283">
        <v>10</v>
      </c>
      <c r="B17" s="265"/>
      <c r="C17" s="213" t="s">
        <v>467</v>
      </c>
      <c r="D17" s="168"/>
      <c r="E17" s="169"/>
      <c r="F17" s="169"/>
    </row>
    <row r="18" spans="1:6" s="131" customFormat="1" ht="87" outlineLevel="1">
      <c r="A18" s="268"/>
      <c r="B18" s="284">
        <v>100101</v>
      </c>
      <c r="C18" s="215" t="s">
        <v>543</v>
      </c>
      <c r="D18" s="176"/>
      <c r="E18" s="177"/>
      <c r="F18" s="177"/>
    </row>
    <row r="19" spans="1:6" s="131" customFormat="1" outlineLevel="1">
      <c r="A19" s="174"/>
      <c r="B19" s="183">
        <v>100201</v>
      </c>
      <c r="C19" s="215" t="s">
        <v>322</v>
      </c>
      <c r="D19" s="176"/>
      <c r="E19" s="177"/>
      <c r="F19" s="177"/>
    </row>
    <row r="20" spans="1:6" s="131" customFormat="1" ht="87.75" outlineLevel="1" thickBot="1">
      <c r="A20" s="217"/>
      <c r="B20" s="184">
        <v>103001</v>
      </c>
      <c r="C20" s="218" t="s">
        <v>576</v>
      </c>
      <c r="D20" s="219"/>
      <c r="E20" s="220"/>
      <c r="F20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B00-000000000000}"/>
  </hyperlinks>
  <pageMargins left="0.2" right="0.17" top="0.4" bottom="0.75" header="0.3" footer="0.3"/>
  <pageSetup paperSize="9"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23"/>
  <sheetViews>
    <sheetView view="pageBreakPreview" topLeftCell="A7" zoomScale="60" zoomScaleNormal="100" workbookViewId="0">
      <selection activeCell="G7" sqref="G1:K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8" s="125" customFormat="1" ht="32.25" customHeight="1">
      <c r="A17" s="267">
        <v>11</v>
      </c>
      <c r="B17" s="265"/>
      <c r="C17" s="213" t="s">
        <v>468</v>
      </c>
      <c r="D17" s="168"/>
      <c r="E17" s="169"/>
      <c r="F17" s="169"/>
    </row>
    <row r="18" spans="1:8" s="131" customFormat="1" ht="65.25" outlineLevel="1">
      <c r="A18" s="268"/>
      <c r="B18" s="285">
        <v>110101</v>
      </c>
      <c r="C18" s="215" t="s">
        <v>577</v>
      </c>
      <c r="D18" s="176"/>
      <c r="E18" s="177"/>
      <c r="F18" s="177"/>
    </row>
    <row r="19" spans="1:8" s="131" customFormat="1" ht="43.5" outlineLevel="1">
      <c r="A19" s="174"/>
      <c r="B19" s="183">
        <v>110201</v>
      </c>
      <c r="C19" s="215" t="s">
        <v>331</v>
      </c>
      <c r="D19" s="176"/>
      <c r="E19" s="177"/>
      <c r="F19" s="177"/>
    </row>
    <row r="20" spans="1:8" s="131" customFormat="1" ht="195.75" outlineLevel="1">
      <c r="A20" s="174"/>
      <c r="B20" s="185">
        <v>110301</v>
      </c>
      <c r="C20" s="215" t="s">
        <v>578</v>
      </c>
      <c r="D20" s="176"/>
      <c r="E20" s="216" t="s">
        <v>503</v>
      </c>
      <c r="F20" s="190" t="s">
        <v>580</v>
      </c>
      <c r="G20" s="122"/>
      <c r="H20" s="211"/>
    </row>
    <row r="21" spans="1:8" s="131" customFormat="1" ht="195.75" outlineLevel="1">
      <c r="A21" s="174"/>
      <c r="B21" s="183">
        <v>110401</v>
      </c>
      <c r="C21" s="215" t="s">
        <v>579</v>
      </c>
      <c r="D21" s="223" t="s">
        <v>503</v>
      </c>
      <c r="E21" s="177"/>
      <c r="F21" s="190" t="s">
        <v>531</v>
      </c>
      <c r="G21" s="122"/>
    </row>
    <row r="22" spans="1:8" s="131" customFormat="1" ht="153" outlineLevel="1" thickBot="1">
      <c r="A22" s="217"/>
      <c r="B22" s="260">
        <v>110402</v>
      </c>
      <c r="C22" s="218" t="s">
        <v>530</v>
      </c>
      <c r="D22" s="291"/>
      <c r="E22" s="224" t="s">
        <v>503</v>
      </c>
      <c r="F22" s="225" t="s">
        <v>532</v>
      </c>
      <c r="G22" s="122"/>
    </row>
    <row r="23" spans="1:8" s="131" customFormat="1" ht="131.25" outlineLevel="1" thickBot="1">
      <c r="A23" s="286"/>
      <c r="B23" s="287">
        <v>110501</v>
      </c>
      <c r="C23" s="288" t="s">
        <v>339</v>
      </c>
      <c r="D23" s="289"/>
      <c r="E23" s="290" t="s">
        <v>503</v>
      </c>
      <c r="F23" s="192" t="s">
        <v>533</v>
      </c>
      <c r="G23" s="122"/>
      <c r="H23" s="211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C00-000000000000}"/>
  </hyperlinks>
  <pageMargins left="0.19685039370078741" right="0.15748031496062992" top="0.39370078740157483" bottom="0.74803149606299213" header="0.31496062992125984" footer="0.31496062992125984"/>
  <pageSetup paperSize="9" scale="81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19"/>
  <sheetViews>
    <sheetView view="pageBreakPreview" zoomScale="60" zoomScaleNormal="100" workbookViewId="0">
      <selection activeCell="E19" sqref="E19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6" s="125" customFormat="1" ht="32.25" customHeight="1">
      <c r="A17" s="292">
        <v>12</v>
      </c>
      <c r="B17" s="265"/>
      <c r="C17" s="213" t="s">
        <v>469</v>
      </c>
      <c r="D17" s="168"/>
      <c r="E17" s="169"/>
      <c r="F17" s="169"/>
    </row>
    <row r="18" spans="1:6" s="131" customFormat="1" ht="65.25" outlineLevel="1">
      <c r="A18" s="268"/>
      <c r="B18" s="293">
        <v>120101</v>
      </c>
      <c r="C18" s="215" t="s">
        <v>581</v>
      </c>
      <c r="D18" s="176"/>
      <c r="E18" s="177"/>
      <c r="F18" s="177"/>
    </row>
    <row r="19" spans="1:6" s="131" customFormat="1" ht="66" outlineLevel="1" thickBot="1">
      <c r="A19" s="217"/>
      <c r="B19" s="186">
        <v>120201</v>
      </c>
      <c r="C19" s="218" t="s">
        <v>534</v>
      </c>
      <c r="D19" s="219"/>
      <c r="E19" s="220"/>
      <c r="F19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D00-000000000000}"/>
  </hyperlinks>
  <pageMargins left="0.2" right="0.17" top="0.4" bottom="0.75" header="0.3" footer="0.3"/>
  <pageSetup paperSize="9"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22"/>
  <sheetViews>
    <sheetView view="pageBreakPreview" topLeftCell="A7" zoomScale="60" zoomScaleNormal="100" workbookViewId="0">
      <selection activeCell="C27" sqref="C27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6" s="125" customFormat="1" ht="32.25" customHeight="1">
      <c r="A17" s="267">
        <v>13</v>
      </c>
      <c r="B17" s="265"/>
      <c r="C17" s="213" t="s">
        <v>470</v>
      </c>
      <c r="D17" s="168"/>
      <c r="E17" s="169"/>
      <c r="F17" s="169"/>
    </row>
    <row r="18" spans="1:6" s="131" customFormat="1" ht="87" outlineLevel="1">
      <c r="A18" s="268"/>
      <c r="B18" s="285">
        <v>130101</v>
      </c>
      <c r="C18" s="215" t="s">
        <v>348</v>
      </c>
      <c r="D18" s="176"/>
      <c r="E18" s="177"/>
      <c r="F18" s="177"/>
    </row>
    <row r="19" spans="1:6" s="131" customFormat="1" outlineLevel="1">
      <c r="A19" s="174"/>
      <c r="B19" s="259">
        <v>130201</v>
      </c>
      <c r="C19" s="215" t="s">
        <v>350</v>
      </c>
      <c r="D19" s="176"/>
      <c r="E19" s="177"/>
      <c r="F19" s="177"/>
    </row>
    <row r="20" spans="1:6" s="131" customFormat="1" ht="43.5" outlineLevel="1">
      <c r="A20" s="174"/>
      <c r="B20" s="187">
        <v>130301</v>
      </c>
      <c r="C20" s="215" t="s">
        <v>352</v>
      </c>
      <c r="D20" s="176"/>
      <c r="E20" s="177"/>
      <c r="F20" s="177"/>
    </row>
    <row r="21" spans="1:6" s="131" customFormat="1" outlineLevel="1">
      <c r="A21" s="174"/>
      <c r="B21" s="185">
        <v>130401</v>
      </c>
      <c r="C21" s="215" t="s">
        <v>354</v>
      </c>
      <c r="D21" s="176"/>
      <c r="E21" s="177"/>
      <c r="F21" s="177"/>
    </row>
    <row r="22" spans="1:6" s="131" customFormat="1" ht="66" outlineLevel="1" thickBot="1">
      <c r="A22" s="217"/>
      <c r="B22" s="186">
        <v>130501</v>
      </c>
      <c r="C22" s="218" t="s">
        <v>582</v>
      </c>
      <c r="D22" s="219"/>
      <c r="E22" s="220"/>
      <c r="F22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E00-000000000000}"/>
  </hyperlinks>
  <pageMargins left="0.2" right="0.17" top="0.4" bottom="0.75" header="0.3" footer="0.3"/>
  <pageSetup paperSize="9"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H20"/>
  <sheetViews>
    <sheetView view="pageBreakPreview" zoomScale="60" zoomScaleNormal="100" workbookViewId="0">
      <selection activeCell="A18" sqref="A18:B18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6" s="125" customFormat="1" ht="32.25" customHeight="1">
      <c r="A17" s="283">
        <v>14</v>
      </c>
      <c r="B17" s="265"/>
      <c r="C17" s="213" t="s">
        <v>471</v>
      </c>
      <c r="D17" s="168"/>
      <c r="E17" s="169"/>
      <c r="F17" s="169"/>
    </row>
    <row r="18" spans="1:6" s="131" customFormat="1" ht="43.5" outlineLevel="1">
      <c r="A18" s="268"/>
      <c r="B18" s="285">
        <v>140101</v>
      </c>
      <c r="C18" s="215" t="s">
        <v>359</v>
      </c>
      <c r="D18" s="176"/>
      <c r="E18" s="177"/>
      <c r="F18" s="177"/>
    </row>
    <row r="19" spans="1:6" s="131" customFormat="1" outlineLevel="1">
      <c r="A19" s="174"/>
      <c r="B19" s="185">
        <v>140201</v>
      </c>
      <c r="C19" s="215" t="s">
        <v>361</v>
      </c>
      <c r="D19" s="176"/>
      <c r="E19" s="177"/>
      <c r="F19" s="177"/>
    </row>
    <row r="20" spans="1:6" s="131" customFormat="1" ht="44.25" outlineLevel="1" thickBot="1">
      <c r="A20" s="217"/>
      <c r="B20" s="184">
        <v>140301</v>
      </c>
      <c r="C20" s="218" t="s">
        <v>363</v>
      </c>
      <c r="D20" s="219"/>
      <c r="E20" s="220"/>
      <c r="F20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0F00-000000000000}"/>
  </hyperlinks>
  <pageMargins left="0.2" right="0.17" top="0.4" bottom="0.75" header="0.3" footer="0.3"/>
  <pageSetup paperSize="9"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20"/>
  <sheetViews>
    <sheetView zoomScaleNormal="100" workbookViewId="0">
      <selection activeCell="A18" sqref="A18:B18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6" s="125" customFormat="1" ht="32.25" customHeight="1">
      <c r="A17" s="294">
        <v>15</v>
      </c>
      <c r="B17" s="265"/>
      <c r="C17" s="213" t="s">
        <v>472</v>
      </c>
      <c r="D17" s="168"/>
      <c r="E17" s="169"/>
      <c r="F17" s="169"/>
    </row>
    <row r="18" spans="1:6" s="131" customFormat="1" ht="43.5" outlineLevel="1">
      <c r="A18" s="268"/>
      <c r="B18" s="284">
        <v>150101</v>
      </c>
      <c r="C18" s="215" t="s">
        <v>535</v>
      </c>
      <c r="D18" s="176"/>
      <c r="E18" s="177"/>
      <c r="F18" s="177"/>
    </row>
    <row r="19" spans="1:6" s="131" customFormat="1" ht="43.5" outlineLevel="1">
      <c r="A19" s="174"/>
      <c r="B19" s="187">
        <v>150201</v>
      </c>
      <c r="C19" s="215" t="s">
        <v>536</v>
      </c>
      <c r="D19" s="176"/>
      <c r="E19" s="177"/>
      <c r="F19" s="177"/>
    </row>
    <row r="20" spans="1:6" s="131" customFormat="1" ht="22.5" outlineLevel="1" thickBot="1">
      <c r="A20" s="217"/>
      <c r="B20" s="188">
        <v>150202</v>
      </c>
      <c r="C20" s="218" t="s">
        <v>369</v>
      </c>
      <c r="D20" s="219"/>
      <c r="E20" s="220"/>
      <c r="F20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000-000000000000}"/>
  </hyperlinks>
  <pageMargins left="0.2" right="0.17" top="0.4" bottom="0.75" header="0.3" footer="0.3"/>
  <pageSetup paperSize="9"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H20"/>
  <sheetViews>
    <sheetView topLeftCell="A4" zoomScaleNormal="100" workbookViewId="0">
      <selection activeCell="G4" sqref="G1:I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8" s="125" customFormat="1" ht="32.25" customHeight="1">
      <c r="A17" s="295">
        <v>16</v>
      </c>
      <c r="B17" s="265"/>
      <c r="C17" s="213" t="s">
        <v>473</v>
      </c>
      <c r="D17" s="168"/>
      <c r="E17" s="169"/>
      <c r="F17" s="169"/>
    </row>
    <row r="18" spans="1:8" s="131" customFormat="1" outlineLevel="1">
      <c r="A18" s="268"/>
      <c r="B18" s="293">
        <v>160101</v>
      </c>
      <c r="C18" s="215" t="s">
        <v>372</v>
      </c>
      <c r="D18" s="176"/>
      <c r="E18" s="216"/>
      <c r="F18" s="190"/>
      <c r="G18" s="122"/>
      <c r="H18" s="211"/>
    </row>
    <row r="19" spans="1:8" s="131" customFormat="1" ht="130.5" outlineLevel="1">
      <c r="A19" s="174"/>
      <c r="B19" s="187">
        <v>160201</v>
      </c>
      <c r="C19" s="215" t="s">
        <v>374</v>
      </c>
      <c r="D19" s="176"/>
      <c r="E19" s="216" t="s">
        <v>503</v>
      </c>
      <c r="F19" s="190" t="s">
        <v>583</v>
      </c>
      <c r="G19" s="122"/>
      <c r="H19" s="211"/>
    </row>
    <row r="20" spans="1:8" s="131" customFormat="1" ht="66" outlineLevel="1" thickBot="1">
      <c r="A20" s="217"/>
      <c r="B20" s="186">
        <v>160202</v>
      </c>
      <c r="C20" s="218" t="s">
        <v>584</v>
      </c>
      <c r="D20" s="219"/>
      <c r="E20" s="220"/>
      <c r="F20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100-000000000000}"/>
  </hyperlinks>
  <pageMargins left="0.2" right="0.17" top="0.4" bottom="0.75" header="0.3" footer="0.3"/>
  <pageSetup paperSize="9" scale="8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19"/>
  <sheetViews>
    <sheetView topLeftCell="A4" zoomScaleNormal="100" workbookViewId="0">
      <selection activeCell="G4" sqref="G1:H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124"/>
      <c r="C2" s="124"/>
      <c r="D2" s="124"/>
      <c r="E2" s="124"/>
      <c r="F2" s="124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149" t="s">
        <v>493</v>
      </c>
      <c r="F16" s="328"/>
    </row>
    <row r="17" spans="1:7" s="125" customFormat="1" ht="32.25" customHeight="1">
      <c r="A17" s="294">
        <v>17</v>
      </c>
      <c r="B17" s="265"/>
      <c r="C17" s="213" t="s">
        <v>474</v>
      </c>
      <c r="D17" s="168"/>
      <c r="E17" s="169"/>
      <c r="F17" s="169"/>
    </row>
    <row r="18" spans="1:7" s="131" customFormat="1" ht="43.5" outlineLevel="1">
      <c r="A18" s="268"/>
      <c r="B18" s="296">
        <v>170101</v>
      </c>
      <c r="C18" s="215" t="s">
        <v>378</v>
      </c>
      <c r="D18" s="176"/>
      <c r="E18" s="177"/>
      <c r="F18" s="177"/>
    </row>
    <row r="19" spans="1:7" s="131" customFormat="1" ht="196.5" outlineLevel="1" thickBot="1">
      <c r="A19" s="217"/>
      <c r="B19" s="297">
        <v>170201</v>
      </c>
      <c r="C19" s="218" t="s">
        <v>585</v>
      </c>
      <c r="D19" s="219"/>
      <c r="E19" s="224" t="s">
        <v>503</v>
      </c>
      <c r="F19" s="225" t="s">
        <v>544</v>
      </c>
      <c r="G19" s="211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200-000000000000}"/>
  </hyperlinks>
  <pageMargins left="0.2" right="0.17" top="0.4" bottom="0.75" header="0.3" footer="0.3"/>
  <pageSetup paperSize="9" scale="8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25"/>
  <sheetViews>
    <sheetView topLeftCell="A14" zoomScaleNormal="100" workbookViewId="0">
      <selection activeCell="C24" sqref="C24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6" s="125" customFormat="1" ht="32.25" customHeight="1">
      <c r="A17" s="294">
        <v>18</v>
      </c>
      <c r="B17" s="265"/>
      <c r="C17" s="213" t="s">
        <v>475</v>
      </c>
      <c r="D17" s="168"/>
      <c r="E17" s="169"/>
      <c r="F17" s="169"/>
    </row>
    <row r="18" spans="1:6" s="131" customFormat="1" outlineLevel="1">
      <c r="A18" s="268"/>
      <c r="B18" s="298">
        <v>180101</v>
      </c>
      <c r="C18" s="215" t="s">
        <v>383</v>
      </c>
      <c r="D18" s="176"/>
      <c r="E18" s="177"/>
      <c r="F18" s="177"/>
    </row>
    <row r="19" spans="1:6" s="131" customFormat="1" outlineLevel="1">
      <c r="A19" s="174"/>
      <c r="B19" s="300">
        <v>180102</v>
      </c>
      <c r="C19" s="215" t="s">
        <v>384</v>
      </c>
      <c r="D19" s="176"/>
      <c r="E19" s="177"/>
      <c r="F19" s="177"/>
    </row>
    <row r="20" spans="1:6" s="131" customFormat="1" outlineLevel="1">
      <c r="A20" s="174"/>
      <c r="B20" s="300">
        <v>180201</v>
      </c>
      <c r="C20" s="215" t="s">
        <v>386</v>
      </c>
      <c r="D20" s="176"/>
      <c r="E20" s="177"/>
      <c r="F20" s="177"/>
    </row>
    <row r="21" spans="1:6" s="131" customFormat="1" outlineLevel="1">
      <c r="A21" s="174"/>
      <c r="B21" s="302">
        <v>180301</v>
      </c>
      <c r="C21" s="215" t="s">
        <v>388</v>
      </c>
      <c r="D21" s="176"/>
      <c r="E21" s="177"/>
      <c r="F21" s="177"/>
    </row>
    <row r="22" spans="1:6" s="131" customFormat="1" ht="43.5" outlineLevel="1">
      <c r="A22" s="174"/>
      <c r="B22" s="300">
        <v>180401</v>
      </c>
      <c r="C22" s="215" t="s">
        <v>545</v>
      </c>
      <c r="D22" s="176"/>
      <c r="E22" s="177"/>
      <c r="F22" s="177"/>
    </row>
    <row r="23" spans="1:6" s="131" customFormat="1" ht="43.5" outlineLevel="1">
      <c r="A23" s="174"/>
      <c r="B23" s="300">
        <v>180402</v>
      </c>
      <c r="C23" s="215" t="s">
        <v>588</v>
      </c>
      <c r="D23" s="176"/>
      <c r="E23" s="177"/>
      <c r="F23" s="177"/>
    </row>
    <row r="24" spans="1:6" s="131" customFormat="1" ht="65.25" outlineLevel="1">
      <c r="A24" s="174"/>
      <c r="B24" s="300">
        <v>180403</v>
      </c>
      <c r="C24" s="215" t="s">
        <v>589</v>
      </c>
      <c r="D24" s="176"/>
      <c r="E24" s="177"/>
      <c r="F24" s="177"/>
    </row>
    <row r="25" spans="1:6" s="131" customFormat="1" ht="44.25" outlineLevel="1" thickBot="1">
      <c r="A25" s="217"/>
      <c r="B25" s="297">
        <v>180501</v>
      </c>
      <c r="C25" s="218" t="s">
        <v>546</v>
      </c>
      <c r="D25" s="219"/>
      <c r="E25" s="220"/>
      <c r="F25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300-000000000000}"/>
  </hyperlinks>
  <pageMargins left="0.2" right="0.17" top="0.4" bottom="0.75" header="0.3" footer="0.3"/>
  <pageSetup paperSize="9" scale="80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H24"/>
  <sheetViews>
    <sheetView topLeftCell="A4" zoomScaleNormal="100" workbookViewId="0">
      <selection activeCell="C25" sqref="C25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6" s="125" customFormat="1" ht="32.25" customHeight="1">
      <c r="A17" s="295">
        <v>19</v>
      </c>
      <c r="B17" s="265"/>
      <c r="C17" s="213" t="s">
        <v>476</v>
      </c>
      <c r="D17" s="168"/>
      <c r="E17" s="169"/>
      <c r="F17" s="169"/>
    </row>
    <row r="18" spans="1:6" s="131" customFormat="1" ht="43.5" outlineLevel="1">
      <c r="A18" s="268"/>
      <c r="B18" s="298">
        <v>190101</v>
      </c>
      <c r="C18" s="215" t="s">
        <v>547</v>
      </c>
      <c r="D18" s="176"/>
      <c r="E18" s="177"/>
      <c r="F18" s="177"/>
    </row>
    <row r="19" spans="1:6" s="131" customFormat="1" outlineLevel="1">
      <c r="A19" s="174"/>
      <c r="B19" s="299">
        <v>190102</v>
      </c>
      <c r="C19" s="215" t="s">
        <v>399</v>
      </c>
      <c r="D19" s="176"/>
      <c r="E19" s="177"/>
      <c r="F19" s="177"/>
    </row>
    <row r="20" spans="1:6" s="131" customFormat="1" ht="43.5" outlineLevel="1">
      <c r="A20" s="174"/>
      <c r="B20" s="300">
        <v>190103</v>
      </c>
      <c r="C20" s="215" t="s">
        <v>586</v>
      </c>
      <c r="D20" s="176"/>
      <c r="E20" s="177"/>
      <c r="F20" s="177"/>
    </row>
    <row r="21" spans="1:6" s="131" customFormat="1" outlineLevel="1">
      <c r="A21" s="174"/>
      <c r="B21" s="300">
        <v>190201</v>
      </c>
      <c r="C21" s="215" t="s">
        <v>403</v>
      </c>
      <c r="D21" s="176"/>
      <c r="E21" s="177"/>
      <c r="F21" s="177"/>
    </row>
    <row r="22" spans="1:6" s="131" customFormat="1" outlineLevel="1">
      <c r="A22" s="174"/>
      <c r="B22" s="300">
        <v>190202</v>
      </c>
      <c r="C22" s="215" t="s">
        <v>404</v>
      </c>
      <c r="D22" s="176"/>
      <c r="E22" s="177"/>
      <c r="F22" s="177"/>
    </row>
    <row r="23" spans="1:6" s="131" customFormat="1" outlineLevel="1">
      <c r="A23" s="174"/>
      <c r="B23" s="300">
        <v>190203</v>
      </c>
      <c r="C23" s="215" t="s">
        <v>405</v>
      </c>
      <c r="D23" s="176"/>
      <c r="E23" s="177"/>
      <c r="F23" s="177"/>
    </row>
    <row r="24" spans="1:6" s="131" customFormat="1" ht="44.25" outlineLevel="1" thickBot="1">
      <c r="A24" s="217"/>
      <c r="B24" s="301">
        <v>190301</v>
      </c>
      <c r="C24" s="218" t="s">
        <v>587</v>
      </c>
      <c r="D24" s="219"/>
      <c r="E24" s="220"/>
      <c r="F24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400-000000000000}"/>
  </hyperlinks>
  <pageMargins left="0.2" right="0.17" top="0.4" bottom="0.75" header="0.3" footer="0.3"/>
  <pageSetup paperSize="9" scale="80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H23"/>
  <sheetViews>
    <sheetView view="pageBreakPreview" zoomScale="60" zoomScaleNormal="100" workbookViewId="0">
      <selection activeCell="G20" sqref="G1:I1048576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8" s="125" customFormat="1" ht="32.25" customHeight="1">
      <c r="A17" s="295">
        <v>20</v>
      </c>
      <c r="B17" s="265"/>
      <c r="C17" s="213" t="s">
        <v>477</v>
      </c>
      <c r="D17" s="168"/>
      <c r="E17" s="169"/>
      <c r="F17" s="169"/>
    </row>
    <row r="18" spans="1:8" s="131" customFormat="1" ht="108.75" outlineLevel="1">
      <c r="A18" s="268"/>
      <c r="B18" s="303">
        <v>200101</v>
      </c>
      <c r="C18" s="215" t="s">
        <v>412</v>
      </c>
      <c r="D18" s="176"/>
      <c r="E18" s="216" t="s">
        <v>503</v>
      </c>
      <c r="F18" s="190" t="s">
        <v>560</v>
      </c>
      <c r="G18" s="122"/>
      <c r="H18" s="211"/>
    </row>
    <row r="19" spans="1:8" s="131" customFormat="1" ht="130.5" outlineLevel="1">
      <c r="A19" s="174"/>
      <c r="B19" s="299">
        <v>200201</v>
      </c>
      <c r="C19" s="215" t="s">
        <v>415</v>
      </c>
      <c r="D19" s="223"/>
      <c r="E19" s="216" t="s">
        <v>503</v>
      </c>
      <c r="F19" s="190" t="s">
        <v>558</v>
      </c>
      <c r="G19" s="122"/>
      <c r="H19" s="211"/>
    </row>
    <row r="20" spans="1:8" s="131" customFormat="1" ht="108.75" outlineLevel="1">
      <c r="A20" s="174"/>
      <c r="B20" s="278">
        <v>200301</v>
      </c>
      <c r="C20" s="215" t="s">
        <v>591</v>
      </c>
      <c r="D20" s="176"/>
      <c r="E20" s="216" t="s">
        <v>503</v>
      </c>
      <c r="F20" s="190" t="s">
        <v>557</v>
      </c>
      <c r="G20" s="122"/>
      <c r="H20" s="211"/>
    </row>
    <row r="21" spans="1:8" s="131" customFormat="1" ht="87" outlineLevel="1">
      <c r="A21" s="174"/>
      <c r="B21" s="302">
        <v>200302</v>
      </c>
      <c r="C21" s="215" t="s">
        <v>590</v>
      </c>
      <c r="D21" s="176"/>
      <c r="E21" s="177"/>
      <c r="F21" s="177"/>
    </row>
    <row r="22" spans="1:8" s="131" customFormat="1" ht="130.5" outlineLevel="1">
      <c r="A22" s="174"/>
      <c r="B22" s="299">
        <v>200401</v>
      </c>
      <c r="C22" s="215" t="s">
        <v>556</v>
      </c>
      <c r="D22" s="176"/>
      <c r="E22" s="216" t="s">
        <v>503</v>
      </c>
      <c r="F22" s="190" t="s">
        <v>559</v>
      </c>
      <c r="G22" s="122"/>
      <c r="H22" s="211"/>
    </row>
    <row r="23" spans="1:8" s="131" customFormat="1" ht="87.75" outlineLevel="1" thickBot="1">
      <c r="A23" s="217"/>
      <c r="B23" s="304">
        <v>200501</v>
      </c>
      <c r="C23" s="218" t="s">
        <v>592</v>
      </c>
      <c r="D23" s="219"/>
      <c r="E23" s="224" t="s">
        <v>503</v>
      </c>
      <c r="F23" s="225" t="s">
        <v>561</v>
      </c>
      <c r="G23" s="122"/>
      <c r="H23" s="211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500-000000000000}"/>
  </hyperlinks>
  <pageMargins left="0.2" right="0.17" top="0.4" bottom="0.75" header="0.3" footer="0.3"/>
  <pageSetup paperSize="9" scale="80" fitToHeight="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H20"/>
  <sheetViews>
    <sheetView view="pageBreakPreview" zoomScale="60" zoomScaleNormal="100" workbookViewId="0">
      <selection activeCell="Q32" sqref="Q32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8" s="125" customFormat="1" ht="32.25" customHeight="1">
      <c r="A17" s="305">
        <v>21</v>
      </c>
      <c r="B17" s="265"/>
      <c r="C17" s="213" t="s">
        <v>478</v>
      </c>
      <c r="D17" s="168"/>
      <c r="E17" s="169"/>
      <c r="F17" s="169"/>
    </row>
    <row r="18" spans="1:8" s="131" customFormat="1" ht="174" outlineLevel="1">
      <c r="A18" s="268"/>
      <c r="B18" s="293">
        <v>210101</v>
      </c>
      <c r="C18" s="215" t="s">
        <v>562</v>
      </c>
      <c r="D18" s="176"/>
      <c r="E18" s="216" t="s">
        <v>503</v>
      </c>
      <c r="F18" s="190" t="s">
        <v>564</v>
      </c>
      <c r="G18" s="122"/>
    </row>
    <row r="19" spans="1:8" s="131" customFormat="1" ht="130.5" outlineLevel="1">
      <c r="A19" s="174"/>
      <c r="B19" s="185">
        <v>210102</v>
      </c>
      <c r="C19" s="215" t="s">
        <v>429</v>
      </c>
      <c r="D19" s="176"/>
      <c r="E19" s="216" t="s">
        <v>503</v>
      </c>
      <c r="F19" s="190" t="s">
        <v>593</v>
      </c>
      <c r="G19" s="122"/>
      <c r="H19" s="211"/>
    </row>
    <row r="20" spans="1:8" s="131" customFormat="1" ht="44.25" outlineLevel="1" thickBot="1">
      <c r="A20" s="217"/>
      <c r="B20" s="186">
        <v>210201</v>
      </c>
      <c r="C20" s="218" t="s">
        <v>563</v>
      </c>
      <c r="D20" s="219"/>
      <c r="E20" s="224"/>
      <c r="F20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600-000000000000}"/>
  </hyperlinks>
  <pageMargins left="0.2" right="0.17" top="0.4" bottom="0.75" header="0.3" footer="0.3"/>
  <pageSetup paperSize="9" scale="80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21"/>
  <sheetViews>
    <sheetView topLeftCell="A7" zoomScaleNormal="100" workbookViewId="0">
      <selection activeCell="B18" sqref="B18:B21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6" s="125" customFormat="1" ht="32.25" customHeight="1">
      <c r="A17" s="295">
        <v>22</v>
      </c>
      <c r="B17" s="265"/>
      <c r="C17" s="213" t="s">
        <v>479</v>
      </c>
      <c r="D17" s="168"/>
      <c r="E17" s="169"/>
      <c r="F17" s="169"/>
    </row>
    <row r="18" spans="1:6" s="131" customFormat="1" ht="65.25" outlineLevel="1">
      <c r="A18" s="268"/>
      <c r="B18" s="298">
        <v>220101</v>
      </c>
      <c r="C18" s="215" t="s">
        <v>548</v>
      </c>
      <c r="D18" s="176"/>
      <c r="E18" s="177"/>
      <c r="F18" s="177"/>
    </row>
    <row r="19" spans="1:6" s="131" customFormat="1" ht="43.5" outlineLevel="1">
      <c r="A19" s="174"/>
      <c r="B19" s="299">
        <v>220102</v>
      </c>
      <c r="C19" s="215" t="s">
        <v>549</v>
      </c>
      <c r="D19" s="176"/>
      <c r="E19" s="177"/>
      <c r="F19" s="177"/>
    </row>
    <row r="20" spans="1:6" s="131" customFormat="1" outlineLevel="1">
      <c r="A20" s="174"/>
      <c r="B20" s="300">
        <v>220103</v>
      </c>
      <c r="C20" s="215" t="s">
        <v>438</v>
      </c>
      <c r="D20" s="176"/>
      <c r="E20" s="177"/>
      <c r="F20" s="177"/>
    </row>
    <row r="21" spans="1:6" s="131" customFormat="1" ht="44.25" outlineLevel="1" thickBot="1">
      <c r="A21" s="217"/>
      <c r="B21" s="301">
        <v>220201</v>
      </c>
      <c r="C21" s="218" t="s">
        <v>550</v>
      </c>
      <c r="D21" s="219"/>
      <c r="E21" s="220"/>
      <c r="F21" s="220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700-000000000000}"/>
  </hyperlinks>
  <pageMargins left="0.2" right="0.17" top="0.4" bottom="0.75" header="0.3" footer="0.3"/>
  <pageSetup paperSize="9" scale="80" fitToHeight="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24"/>
  <sheetViews>
    <sheetView view="pageBreakPreview" topLeftCell="A15" zoomScale="60" zoomScaleNormal="100" workbookViewId="0">
      <selection activeCell="Q22" sqref="Q22"/>
    </sheetView>
  </sheetViews>
  <sheetFormatPr defaultColWidth="9.140625" defaultRowHeight="21.75" outlineLevelRow="1"/>
  <cols>
    <col min="1" max="1" width="7.7109375" style="193" customWidth="1"/>
    <col min="2" max="2" width="9.42578125" style="193" customWidth="1"/>
    <col min="3" max="3" width="53.28515625" style="122" customWidth="1"/>
    <col min="4" max="5" width="9.42578125" style="122" customWidth="1"/>
    <col min="6" max="6" width="35" style="122" customWidth="1"/>
    <col min="7" max="16384" width="9.140625" style="122"/>
  </cols>
  <sheetData>
    <row r="1" spans="1:8" ht="30.75" customHeight="1">
      <c r="A1" s="330" t="s">
        <v>489</v>
      </c>
      <c r="B1" s="330"/>
      <c r="C1" s="330"/>
      <c r="D1" s="330"/>
      <c r="E1" s="330"/>
      <c r="F1" s="330"/>
    </row>
    <row r="2" spans="1:8" ht="27.75" customHeight="1">
      <c r="A2" s="123" t="s">
        <v>490</v>
      </c>
      <c r="B2" s="227"/>
      <c r="C2" s="227"/>
      <c r="D2" s="227"/>
      <c r="E2" s="227"/>
      <c r="F2" s="227"/>
    </row>
    <row r="3" spans="1:8" s="125" customFormat="1" ht="24" customHeight="1">
      <c r="B3" s="126"/>
      <c r="C3" s="127" t="str">
        <f>+รวม!C3</f>
        <v>ชื่อหน่วยงาน  กรมพัฒนาฝีมือแรงงาน</v>
      </c>
      <c r="D3" s="129"/>
      <c r="E3" s="129"/>
      <c r="F3" s="129"/>
      <c r="G3" s="129"/>
    </row>
    <row r="4" spans="1:8" s="125" customFormat="1" ht="24" customHeight="1">
      <c r="B4" s="126"/>
      <c r="C4" s="127" t="str">
        <f>+รวม!C4</f>
        <v>ชื่อกระทรวง  แรงงาน</v>
      </c>
      <c r="D4" s="129"/>
      <c r="E4" s="129"/>
      <c r="F4" s="129"/>
      <c r="G4" s="129"/>
    </row>
    <row r="5" spans="1:8" s="131" customFormat="1" ht="24" customHeight="1">
      <c r="B5" s="132"/>
      <c r="C5" s="127" t="str">
        <f>+รวม!C5</f>
        <v>ผู้ประสานงาน  นายณัฐพงศ์  ทิพย์สกุลปัญญา  เบอร์ติดต่อ : 0 2245 4042  email : strategy.dsd@gmail.com</v>
      </c>
      <c r="D5" s="129"/>
      <c r="E5" s="136"/>
      <c r="F5" s="135"/>
      <c r="G5" s="135"/>
      <c r="H5" s="136"/>
    </row>
    <row r="6" spans="1:8" s="131" customFormat="1" ht="12" customHeight="1">
      <c r="A6" s="132"/>
      <c r="B6" s="137"/>
      <c r="C6" s="135"/>
    </row>
    <row r="7" spans="1:8" s="131" customFormat="1" ht="31.5" customHeight="1" thickBot="1">
      <c r="A7" s="123" t="s">
        <v>491</v>
      </c>
      <c r="B7" s="137"/>
      <c r="C7" s="135"/>
    </row>
    <row r="8" spans="1:8" s="131" customFormat="1" ht="23.25" hidden="1" customHeight="1">
      <c r="A8" s="138" t="s">
        <v>498</v>
      </c>
      <c r="B8" s="137"/>
      <c r="C8" s="135"/>
    </row>
    <row r="9" spans="1:8" s="131" customFormat="1" ht="23.25" hidden="1" customHeight="1">
      <c r="A9" s="138" t="s">
        <v>499</v>
      </c>
      <c r="B9" s="137"/>
      <c r="C9" s="135"/>
    </row>
    <row r="10" spans="1:8" s="131" customFormat="1" ht="17.25" hidden="1" customHeight="1">
      <c r="A10" s="139" t="s">
        <v>485</v>
      </c>
    </row>
    <row r="11" spans="1:8" s="131" customFormat="1" ht="18.75" hidden="1" customHeight="1">
      <c r="A11" s="140"/>
      <c r="B11" s="141" t="s">
        <v>492</v>
      </c>
      <c r="C11" s="142" t="str">
        <f>+รวม!C11</f>
        <v>มีความรับผิดชอบและภารกิจหลักในการทำให้เป้าหมายบรรลุโดยตรง อาทิ ดำเนินการตามกฎ ระเบียบ มติครม. คกก.ระดับชาติ ข้อสั่งการที่เกี่ยวข้อง</v>
      </c>
    </row>
    <row r="12" spans="1:8" s="131" customFormat="1" ht="18.75" hidden="1" customHeight="1" thickBot="1">
      <c r="A12" s="140"/>
      <c r="B12" s="141" t="s">
        <v>493</v>
      </c>
      <c r="C12" s="143" t="str">
        <f>+รวม!C12</f>
        <v xml:space="preserve">ไม่มีหน้าที่ความรับผิดชอบหลักโดยตรง อาทิ เป็นหน่วยงานนโยบาย </v>
      </c>
    </row>
    <row r="13" spans="1:8" s="131" customFormat="1" ht="30.6" hidden="1" customHeight="1" thickBot="1">
      <c r="A13" s="132"/>
      <c r="B13" s="133"/>
      <c r="C13" s="135"/>
      <c r="F13" s="194" t="s">
        <v>495</v>
      </c>
    </row>
    <row r="14" spans="1:8" s="125" customFormat="1" ht="21" customHeight="1">
      <c r="A14" s="320" t="s">
        <v>481</v>
      </c>
      <c r="B14" s="318" t="s">
        <v>482</v>
      </c>
      <c r="C14" s="198" t="s">
        <v>496</v>
      </c>
      <c r="D14" s="322" t="s">
        <v>484</v>
      </c>
      <c r="E14" s="323"/>
      <c r="F14" s="324"/>
    </row>
    <row r="15" spans="1:8" s="125" customFormat="1" ht="21" customHeight="1">
      <c r="A15" s="321"/>
      <c r="B15" s="319"/>
      <c r="C15" s="199"/>
      <c r="D15" s="325" t="s">
        <v>483</v>
      </c>
      <c r="E15" s="326"/>
      <c r="F15" s="327" t="s">
        <v>486</v>
      </c>
    </row>
    <row r="16" spans="1:8" s="125" customFormat="1" ht="21" customHeight="1" thickBot="1">
      <c r="A16" s="145"/>
      <c r="B16" s="146"/>
      <c r="C16" s="200"/>
      <c r="D16" s="148" t="s">
        <v>492</v>
      </c>
      <c r="E16" s="226" t="s">
        <v>493</v>
      </c>
      <c r="F16" s="328"/>
    </row>
    <row r="17" spans="1:6" s="125" customFormat="1" ht="32.25" customHeight="1">
      <c r="A17" s="294">
        <v>23</v>
      </c>
      <c r="B17" s="265"/>
      <c r="C17" s="213" t="s">
        <v>480</v>
      </c>
      <c r="D17" s="168"/>
      <c r="E17" s="169"/>
      <c r="F17" s="169"/>
    </row>
    <row r="18" spans="1:6" ht="65.25" outlineLevel="1">
      <c r="A18" s="306"/>
      <c r="B18" s="307">
        <v>230101</v>
      </c>
      <c r="C18" s="215" t="s">
        <v>551</v>
      </c>
      <c r="D18" s="189"/>
      <c r="E18" s="190"/>
      <c r="F18" s="190"/>
    </row>
    <row r="19" spans="1:6" outlineLevel="1">
      <c r="A19" s="261"/>
      <c r="B19" s="300">
        <v>230102</v>
      </c>
      <c r="C19" s="215" t="s">
        <v>447</v>
      </c>
      <c r="D19" s="189"/>
      <c r="E19" s="190"/>
      <c r="F19" s="190"/>
    </row>
    <row r="20" spans="1:6" ht="130.5" outlineLevel="1">
      <c r="A20" s="261"/>
      <c r="B20" s="300">
        <v>230201</v>
      </c>
      <c r="C20" s="215" t="s">
        <v>595</v>
      </c>
      <c r="D20" s="189"/>
      <c r="E20" s="262" t="s">
        <v>503</v>
      </c>
      <c r="F20" s="190" t="s">
        <v>554</v>
      </c>
    </row>
    <row r="21" spans="1:6" ht="43.5" outlineLevel="1">
      <c r="A21" s="261"/>
      <c r="B21" s="300">
        <v>230301</v>
      </c>
      <c r="C21" s="215" t="s">
        <v>451</v>
      </c>
      <c r="D21" s="189"/>
      <c r="E21" s="190"/>
      <c r="F21" s="190"/>
    </row>
    <row r="22" spans="1:6" ht="43.5" outlineLevel="1">
      <c r="A22" s="261"/>
      <c r="B22" s="299">
        <v>230401</v>
      </c>
      <c r="C22" s="215" t="s">
        <v>552</v>
      </c>
      <c r="D22" s="189"/>
      <c r="E22" s="190"/>
      <c r="F22" s="190"/>
    </row>
    <row r="23" spans="1:6" ht="152.25" outlineLevel="1">
      <c r="A23" s="261"/>
      <c r="B23" s="300">
        <v>230501</v>
      </c>
      <c r="C23" s="215" t="s">
        <v>553</v>
      </c>
      <c r="D23" s="189"/>
      <c r="E23" s="262" t="s">
        <v>503</v>
      </c>
      <c r="F23" s="190" t="s">
        <v>555</v>
      </c>
    </row>
    <row r="24" spans="1:6" ht="44.25" outlineLevel="1" thickBot="1">
      <c r="A24" s="308"/>
      <c r="B24" s="309">
        <v>230502</v>
      </c>
      <c r="C24" s="218" t="s">
        <v>594</v>
      </c>
      <c r="D24" s="310"/>
      <c r="E24" s="225"/>
      <c r="F24" s="225"/>
    </row>
  </sheetData>
  <mergeCells count="6">
    <mergeCell ref="A1:F1"/>
    <mergeCell ref="A14:A15"/>
    <mergeCell ref="B14:B15"/>
    <mergeCell ref="D14:F14"/>
    <mergeCell ref="D15:E15"/>
    <mergeCell ref="F15:F16"/>
  </mergeCells>
  <hyperlinks>
    <hyperlink ref="F13" location="รวม!A1" display="&lt;คลิกเพื่อกลับไปหน้าหลัก&gt;" xr:uid="{00000000-0004-0000-1800-000000000000}"/>
  </hyperlinks>
  <pageMargins left="0.2" right="0.17" top="0.4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20</vt:i4>
      </vt:variant>
    </vt:vector>
  </HeadingPairs>
  <TitlesOfParts>
    <vt:vector size="45" baseType="lpstr">
      <vt:lpstr>Data</vt:lpstr>
      <vt:lpstr>รวม</vt:lpstr>
      <vt:lpstr>1.มั่นคง</vt:lpstr>
      <vt:lpstr>2.ต่างประเทศ</vt:lpstr>
      <vt:lpstr>3.เกษตร</vt:lpstr>
      <vt:lpstr>4.อุตสาหกรรม</vt:lpstr>
      <vt:lpstr>5.ท่องเที่ยว</vt:lpstr>
      <vt:lpstr>6.พื้นที่เมืองน่าอยู่</vt:lpstr>
      <vt:lpstr>7.โลจิสติกส์</vt:lpstr>
      <vt:lpstr>8.ผู้ประกอบการและวิสาหกิจ</vt:lpstr>
      <vt:lpstr>9.เศรษฐกิจพิเศษ</vt:lpstr>
      <vt:lpstr>10.ปรับเปลี่ยนค่านิยม</vt:lpstr>
      <vt:lpstr>11.ศักยภาพคน</vt:lpstr>
      <vt:lpstr>12.พัฒนาการเรียนรู้</vt:lpstr>
      <vt:lpstr>13.มีสุขภาวะที่ดี</vt:lpstr>
      <vt:lpstr>14.ศักยภาพกีฬา</vt:lpstr>
      <vt:lpstr>15.พลังทางสังคม</vt:lpstr>
      <vt:lpstr>16.เศรษฐกิจฐานราก</vt:lpstr>
      <vt:lpstr>17.เสมอภาคทางสังคม</vt:lpstr>
      <vt:lpstr>18.เติบโตอย่างยั่งยืน</vt:lpstr>
      <vt:lpstr>19.บริหารจัดการน้ำ</vt:lpstr>
      <vt:lpstr>20.ประสิทธิภาพภาครัฐ</vt:lpstr>
      <vt:lpstr>21.ต่อต้านการทุจริต</vt:lpstr>
      <vt:lpstr>22.กฎหมายกระบวนการยุติธรรม</vt:lpstr>
      <vt:lpstr>23.วิจัยนวัตกรรม</vt:lpstr>
      <vt:lpstr>'1.มั่นคง'!Print_Area</vt:lpstr>
      <vt:lpstr>'10.ปรับเปลี่ยนค่านิยม'!Print_Area</vt:lpstr>
      <vt:lpstr>'11.ศักยภาพคน'!Print_Area</vt:lpstr>
      <vt:lpstr>'12.พัฒนาการเรียนรู้'!Print_Area</vt:lpstr>
      <vt:lpstr>'16.เศรษฐกิจฐานราก'!Print_Area</vt:lpstr>
      <vt:lpstr>'17.เสมอภาคทางสังคม'!Print_Area</vt:lpstr>
      <vt:lpstr>'2.ต่างประเทศ'!Print_Area</vt:lpstr>
      <vt:lpstr>'20.ประสิทธิภาพภาครัฐ'!Print_Area</vt:lpstr>
      <vt:lpstr>'21.ต่อต้านการทุจริต'!Print_Area</vt:lpstr>
      <vt:lpstr>'23.วิจัยนวัตกรรม'!Print_Area</vt:lpstr>
      <vt:lpstr>'3.เกษตร'!Print_Area</vt:lpstr>
      <vt:lpstr>'4.อุตสาหกรรม'!Print_Area</vt:lpstr>
      <vt:lpstr>'5.ท่องเที่ยว'!Print_Area</vt:lpstr>
      <vt:lpstr>'7.โลจิสติกส์'!Print_Area</vt:lpstr>
      <vt:lpstr>'8.ผู้ประกอบการและวิสาหกิจ'!Print_Area</vt:lpstr>
      <vt:lpstr>'9.เศรษฐกิจพิเศษ'!Print_Area</vt:lpstr>
      <vt:lpstr>รวม!Print_Area</vt:lpstr>
      <vt:lpstr>'11.ศักยภาพคน'!Print_Titles</vt:lpstr>
      <vt:lpstr>'4.อุตสาหกรรม'!Print_Titles</vt:lpstr>
      <vt:lpstr>'5.ท่องเที่ยว'!Print_Titles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Phunjaporn Nampirote</dc:creator>
  <cp:lastModifiedBy>Noom</cp:lastModifiedBy>
  <cp:lastPrinted>2020-06-30T07:42:21Z</cp:lastPrinted>
  <dcterms:created xsi:type="dcterms:W3CDTF">2020-05-07T11:12:16Z</dcterms:created>
  <dcterms:modified xsi:type="dcterms:W3CDTF">2020-06-30T10:00:53Z</dcterms:modified>
</cp:coreProperties>
</file>