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72" windowWidth="20112" windowHeight="7092"/>
  </bookViews>
  <sheets>
    <sheet name="1" sheetId="22" r:id="rId1"/>
    <sheet name="2" sheetId="16" r:id="rId2"/>
    <sheet name="3" sheetId="24" r:id="rId3"/>
    <sheet name="4" sheetId="21" r:id="rId4"/>
    <sheet name="สรุป" sheetId="23" r:id="rId5"/>
    <sheet name="Sheet2" sheetId="2" r:id="rId6"/>
    <sheet name="Sheet11" sheetId="11" r:id="rId7"/>
  </sheets>
  <definedNames>
    <definedName name="_xlnm.Print_Titles" localSheetId="0">'1'!$4:$8</definedName>
    <definedName name="_xlnm.Print_Titles" localSheetId="1">'2'!$4:$8</definedName>
    <definedName name="_xlnm.Print_Titles" localSheetId="2">'3'!$4:$7</definedName>
    <definedName name="_xlnm.Print_Titles" localSheetId="3">'4'!$4:$7</definedName>
    <definedName name="_xlnm.Print_Titles" localSheetId="4">สรุป!$5:$8</definedName>
  </definedNames>
  <calcPr calcId="144525"/>
</workbook>
</file>

<file path=xl/calcChain.xml><?xml version="1.0" encoding="utf-8"?>
<calcChain xmlns="http://schemas.openxmlformats.org/spreadsheetml/2006/main">
  <c r="C114" i="23" l="1"/>
  <c r="B114" i="23"/>
  <c r="C103" i="23"/>
  <c r="B103" i="23"/>
  <c r="C101" i="23"/>
  <c r="B101" i="23"/>
  <c r="C99" i="23"/>
  <c r="B99" i="23"/>
  <c r="C96" i="23"/>
  <c r="B96" i="23"/>
  <c r="C95" i="23"/>
  <c r="B95" i="23"/>
  <c r="C94" i="23"/>
  <c r="B94" i="23"/>
  <c r="C93" i="23"/>
  <c r="B93" i="23"/>
  <c r="C90" i="23"/>
  <c r="B90" i="23"/>
  <c r="C89" i="23"/>
  <c r="B89" i="23"/>
  <c r="C70" i="23"/>
  <c r="B70" i="23"/>
  <c r="C64" i="23"/>
  <c r="B64" i="23"/>
  <c r="C60" i="23"/>
  <c r="B60" i="23"/>
  <c r="C54" i="23"/>
  <c r="C53" i="23"/>
  <c r="C52" i="23"/>
  <c r="C51" i="23"/>
  <c r="B54" i="23"/>
  <c r="B53" i="23"/>
  <c r="B52" i="23"/>
  <c r="B51" i="23"/>
  <c r="C43" i="23"/>
  <c r="B43" i="23"/>
  <c r="C42" i="23"/>
  <c r="B42" i="23"/>
  <c r="C41" i="23"/>
  <c r="B41" i="23"/>
  <c r="C40" i="23"/>
  <c r="B40" i="23"/>
  <c r="C37" i="23"/>
  <c r="C36" i="23"/>
  <c r="C35" i="23"/>
  <c r="B37" i="23"/>
  <c r="B36" i="23"/>
  <c r="B35" i="23"/>
  <c r="B31" i="23"/>
  <c r="B29" i="23"/>
  <c r="C27" i="23"/>
  <c r="C26" i="23"/>
  <c r="C25" i="23"/>
  <c r="C23" i="23"/>
  <c r="C22" i="23"/>
  <c r="C21" i="23"/>
  <c r="C20" i="23"/>
  <c r="C18" i="23"/>
  <c r="C17" i="23"/>
  <c r="B26" i="23"/>
  <c r="B14" i="23"/>
  <c r="B18" i="23"/>
  <c r="C15" i="23" l="1"/>
  <c r="B15" i="23"/>
  <c r="C113" i="23"/>
  <c r="B113" i="23"/>
  <c r="C112" i="23"/>
  <c r="D112" i="23" s="1"/>
  <c r="B112" i="23"/>
  <c r="C111" i="23"/>
  <c r="C110" i="23"/>
  <c r="C109" i="23"/>
  <c r="B110" i="23"/>
  <c r="B111" i="23"/>
  <c r="B109" i="23"/>
  <c r="C107" i="23"/>
  <c r="C106" i="23"/>
  <c r="C105" i="23"/>
  <c r="B106" i="23"/>
  <c r="B107" i="23"/>
  <c r="B105" i="23"/>
  <c r="C102" i="23"/>
  <c r="B102" i="23"/>
  <c r="C98" i="23"/>
  <c r="C97" i="23" s="1"/>
  <c r="B98" i="23"/>
  <c r="D93" i="23"/>
  <c r="C92" i="23"/>
  <c r="B92" i="23"/>
  <c r="D90" i="23"/>
  <c r="C88" i="23"/>
  <c r="B88" i="23"/>
  <c r="C86" i="23"/>
  <c r="C85" i="23"/>
  <c r="C84" i="23"/>
  <c r="B85" i="23"/>
  <c r="B86" i="23"/>
  <c r="B84" i="23"/>
  <c r="C82" i="23"/>
  <c r="C81" i="23"/>
  <c r="D81" i="23" s="1"/>
  <c r="C80" i="23"/>
  <c r="C79" i="23"/>
  <c r="B80" i="23"/>
  <c r="B81" i="23"/>
  <c r="B82" i="23"/>
  <c r="B79" i="23"/>
  <c r="C77" i="23"/>
  <c r="C76" i="23"/>
  <c r="C75" i="23"/>
  <c r="D75" i="23" s="1"/>
  <c r="B76" i="23"/>
  <c r="B77" i="23"/>
  <c r="B75" i="23"/>
  <c r="C73" i="23"/>
  <c r="B73" i="23"/>
  <c r="C71" i="23"/>
  <c r="D71" i="23" s="1"/>
  <c r="B71" i="23"/>
  <c r="C68" i="23"/>
  <c r="C67" i="23"/>
  <c r="D67" i="23" s="1"/>
  <c r="C66" i="23"/>
  <c r="B67" i="23"/>
  <c r="B68" i="23"/>
  <c r="B66" i="23"/>
  <c r="C63" i="23"/>
  <c r="C62" i="23"/>
  <c r="B63" i="23"/>
  <c r="B62" i="23"/>
  <c r="C59" i="23"/>
  <c r="C58" i="23"/>
  <c r="D58" i="23" s="1"/>
  <c r="C57" i="23"/>
  <c r="C56" i="23"/>
  <c r="B57" i="23"/>
  <c r="B58" i="23"/>
  <c r="B59" i="23"/>
  <c r="B56" i="23"/>
  <c r="D54" i="23"/>
  <c r="D53" i="23"/>
  <c r="D52" i="23"/>
  <c r="C49" i="23"/>
  <c r="C48" i="23"/>
  <c r="C47" i="23"/>
  <c r="D47" i="23" s="1"/>
  <c r="C46" i="23"/>
  <c r="D46" i="23" s="1"/>
  <c r="C45" i="23"/>
  <c r="B46" i="23"/>
  <c r="B47" i="23"/>
  <c r="B48" i="23"/>
  <c r="B49" i="23"/>
  <c r="B45" i="23"/>
  <c r="D45" i="23" s="1"/>
  <c r="D43" i="23"/>
  <c r="D40" i="23"/>
  <c r="C39" i="23"/>
  <c r="D42" i="23"/>
  <c r="B39" i="23"/>
  <c r="D37" i="23"/>
  <c r="D36" i="23"/>
  <c r="D35" i="23"/>
  <c r="C34" i="23"/>
  <c r="B33" i="23"/>
  <c r="B34" i="23"/>
  <c r="C32" i="23"/>
  <c r="C31" i="23"/>
  <c r="C30" i="23"/>
  <c r="C29" i="23"/>
  <c r="B30" i="23"/>
  <c r="B32" i="23"/>
  <c r="D32" i="23" s="1"/>
  <c r="D25" i="23"/>
  <c r="B27" i="23"/>
  <c r="B25" i="23"/>
  <c r="B24" i="23" s="1"/>
  <c r="D23" i="23"/>
  <c r="D22" i="23"/>
  <c r="B21" i="23"/>
  <c r="B22" i="23"/>
  <c r="B23" i="23"/>
  <c r="B20" i="23"/>
  <c r="C16" i="23"/>
  <c r="D17" i="23"/>
  <c r="B17" i="23"/>
  <c r="C14" i="23"/>
  <c r="C13" i="23"/>
  <c r="B13" i="23"/>
  <c r="C12" i="23"/>
  <c r="B12" i="23"/>
  <c r="D12" i="23" s="1"/>
  <c r="D11" i="23"/>
  <c r="D13" i="23"/>
  <c r="D14" i="23"/>
  <c r="D15" i="23"/>
  <c r="D31" i="23"/>
  <c r="D41" i="23"/>
  <c r="D48" i="23"/>
  <c r="D51" i="23"/>
  <c r="D56" i="23"/>
  <c r="D57" i="23"/>
  <c r="D59" i="23"/>
  <c r="D63" i="23"/>
  <c r="D64" i="23"/>
  <c r="D66" i="23"/>
  <c r="D70" i="23"/>
  <c r="D73" i="23"/>
  <c r="D77" i="23"/>
  <c r="D80" i="23"/>
  <c r="D82" i="23"/>
  <c r="D84" i="23"/>
  <c r="D85" i="23"/>
  <c r="D88" i="23"/>
  <c r="D89" i="23"/>
  <c r="D94" i="23"/>
  <c r="D95" i="23"/>
  <c r="D99" i="23"/>
  <c r="D101" i="23"/>
  <c r="D102" i="23"/>
  <c r="D103" i="23"/>
  <c r="D105" i="23"/>
  <c r="D106" i="23"/>
  <c r="D107" i="23"/>
  <c r="D109" i="23"/>
  <c r="D110" i="23"/>
  <c r="D111" i="23"/>
  <c r="D113" i="23"/>
  <c r="D114" i="23"/>
  <c r="C11" i="23"/>
  <c r="B11" i="23"/>
  <c r="C108" i="23"/>
  <c r="C104" i="23"/>
  <c r="C100" i="23"/>
  <c r="C91" i="23"/>
  <c r="C87" i="23"/>
  <c r="C83" i="23"/>
  <c r="C78" i="23"/>
  <c r="C74" i="23"/>
  <c r="C72" i="23"/>
  <c r="C69" i="23"/>
  <c r="C65" i="23"/>
  <c r="C61" i="23"/>
  <c r="C55" i="23"/>
  <c r="C44" i="23"/>
  <c r="C38" i="23"/>
  <c r="C33" i="23"/>
  <c r="C28" i="23"/>
  <c r="C19" i="23"/>
  <c r="B108" i="23"/>
  <c r="B104" i="23"/>
  <c r="B100" i="23"/>
  <c r="B97" i="23"/>
  <c r="B87" i="23"/>
  <c r="B74" i="23"/>
  <c r="B72" i="23"/>
  <c r="D72" i="23" s="1"/>
  <c r="B69" i="23"/>
  <c r="B61" i="23"/>
  <c r="B55" i="23"/>
  <c r="B50" i="23"/>
  <c r="B44" i="23"/>
  <c r="B16" i="23"/>
  <c r="D98" i="23" l="1"/>
  <c r="B91" i="23"/>
  <c r="D92" i="23"/>
  <c r="D21" i="23"/>
  <c r="D108" i="23"/>
  <c r="D104" i="23"/>
  <c r="D100" i="23"/>
  <c r="D97" i="23"/>
  <c r="D91" i="23"/>
  <c r="D96" i="23"/>
  <c r="D87" i="23"/>
  <c r="D86" i="23"/>
  <c r="B83" i="23"/>
  <c r="D83" i="23" s="1"/>
  <c r="D79" i="23"/>
  <c r="B78" i="23"/>
  <c r="D78" i="23" s="1"/>
  <c r="D76" i="23"/>
  <c r="D74" i="23"/>
  <c r="D69" i="23"/>
  <c r="D68" i="23"/>
  <c r="B65" i="23"/>
  <c r="D65" i="23" s="1"/>
  <c r="D61" i="23"/>
  <c r="D62" i="23"/>
  <c r="D60" i="23"/>
  <c r="D55" i="23"/>
  <c r="C50" i="23"/>
  <c r="D50" i="23" s="1"/>
  <c r="D49" i="23"/>
  <c r="D44" i="23"/>
  <c r="B38" i="23"/>
  <c r="D38" i="23" s="1"/>
  <c r="D39" i="23"/>
  <c r="D34" i="23"/>
  <c r="D33" i="23"/>
  <c r="D30" i="23"/>
  <c r="D29" i="23"/>
  <c r="B28" i="23"/>
  <c r="D28" i="23" s="1"/>
  <c r="D27" i="23"/>
  <c r="C24" i="23"/>
  <c r="D24" i="23" s="1"/>
  <c r="D26" i="23"/>
  <c r="D20" i="23"/>
  <c r="B19" i="23"/>
  <c r="D19" i="23" s="1"/>
  <c r="D16" i="23"/>
  <c r="D18" i="23"/>
  <c r="P15" i="16"/>
  <c r="P16" i="16"/>
  <c r="P17" i="16"/>
  <c r="P18" i="16"/>
  <c r="P19" i="16"/>
  <c r="P20" i="16"/>
  <c r="P21" i="16"/>
  <c r="P22" i="16"/>
  <c r="P23" i="16"/>
  <c r="P24" i="16"/>
  <c r="P25" i="16"/>
  <c r="P26" i="16"/>
  <c r="P27" i="16"/>
  <c r="P28" i="16"/>
  <c r="P29" i="16"/>
  <c r="P30" i="16"/>
  <c r="P31" i="16"/>
  <c r="P32" i="16"/>
  <c r="P33" i="16"/>
  <c r="P34" i="16"/>
  <c r="P35" i="16"/>
  <c r="P36" i="16"/>
  <c r="P37" i="16"/>
  <c r="P38" i="16"/>
  <c r="P39" i="16"/>
  <c r="P40" i="16"/>
  <c r="P41" i="16"/>
  <c r="P42" i="16"/>
  <c r="P43" i="16"/>
  <c r="P44" i="16"/>
  <c r="P45" i="16"/>
  <c r="P46" i="16"/>
  <c r="P47" i="16"/>
  <c r="P48" i="16"/>
  <c r="P49" i="16"/>
  <c r="P50" i="16"/>
  <c r="P51" i="16"/>
  <c r="P52" i="16"/>
  <c r="P53" i="16"/>
  <c r="P54" i="16"/>
  <c r="P55" i="16"/>
  <c r="P56" i="16"/>
  <c r="P57" i="16"/>
  <c r="P58" i="16"/>
  <c r="P59" i="16"/>
  <c r="P60" i="16"/>
  <c r="P61" i="16"/>
  <c r="P62" i="16"/>
  <c r="P63" i="16"/>
  <c r="P64" i="16"/>
  <c r="P65" i="16"/>
  <c r="P66" i="16"/>
  <c r="P67" i="16"/>
  <c r="P68" i="16"/>
  <c r="P69" i="16"/>
  <c r="P70" i="16"/>
  <c r="P71" i="16"/>
  <c r="P72" i="16"/>
  <c r="P73" i="16"/>
  <c r="P74" i="16"/>
  <c r="P75" i="16"/>
  <c r="P76" i="16"/>
  <c r="P77" i="16"/>
  <c r="P78" i="16"/>
  <c r="P79" i="16"/>
  <c r="P80" i="16"/>
  <c r="P81" i="16"/>
  <c r="P82" i="16"/>
  <c r="P83" i="16"/>
  <c r="P84" i="16"/>
  <c r="P85" i="16"/>
  <c r="P86" i="16"/>
  <c r="P87" i="16"/>
  <c r="P88" i="16"/>
  <c r="P89" i="16"/>
  <c r="P90" i="16"/>
  <c r="P91" i="16"/>
  <c r="P92" i="16"/>
  <c r="P93" i="16"/>
  <c r="P94" i="16"/>
  <c r="P95" i="16"/>
  <c r="P96" i="16"/>
  <c r="P97" i="16"/>
  <c r="P98" i="16"/>
  <c r="P99" i="16"/>
  <c r="P100" i="16"/>
  <c r="P101" i="16"/>
  <c r="P102" i="16"/>
  <c r="P103" i="16"/>
  <c r="P104" i="16"/>
  <c r="P105" i="16"/>
  <c r="P106" i="16"/>
  <c r="P107" i="16"/>
  <c r="P108" i="16"/>
  <c r="P109" i="16"/>
  <c r="P110" i="16"/>
  <c r="P111" i="16"/>
  <c r="P112" i="16"/>
  <c r="P113" i="16"/>
  <c r="P114" i="16"/>
  <c r="P9" i="16"/>
  <c r="O9" i="16"/>
  <c r="J13" i="24"/>
  <c r="J8" i="24"/>
  <c r="J98" i="21"/>
  <c r="G16" i="21"/>
  <c r="G17" i="21"/>
  <c r="G18" i="21"/>
  <c r="G19" i="21"/>
  <c r="G20" i="21"/>
  <c r="G21" i="21"/>
  <c r="G22" i="21"/>
  <c r="G23" i="21"/>
  <c r="G24" i="21"/>
  <c r="G25" i="21"/>
  <c r="G26" i="21"/>
  <c r="G27" i="21"/>
  <c r="G28" i="21"/>
  <c r="G29" i="21"/>
  <c r="G30" i="21"/>
  <c r="G31" i="21"/>
  <c r="G32" i="21"/>
  <c r="G33" i="21"/>
  <c r="G34" i="21"/>
  <c r="G35" i="21"/>
  <c r="G36" i="21"/>
  <c r="G37" i="21"/>
  <c r="G38" i="21"/>
  <c r="G39" i="21"/>
  <c r="G40" i="21"/>
  <c r="G41" i="21"/>
  <c r="G42" i="21"/>
  <c r="G43" i="21"/>
  <c r="G44" i="21"/>
  <c r="G45" i="21"/>
  <c r="G46" i="21"/>
  <c r="G47" i="21"/>
  <c r="G48" i="21"/>
  <c r="G49" i="21"/>
  <c r="G50" i="21"/>
  <c r="G51" i="21"/>
  <c r="G52" i="21"/>
  <c r="G53" i="21"/>
  <c r="G54" i="21"/>
  <c r="G55" i="21"/>
  <c r="G56" i="21"/>
  <c r="G57" i="21"/>
  <c r="G58" i="21"/>
  <c r="G59" i="21"/>
  <c r="G60" i="21"/>
  <c r="G61" i="21"/>
  <c r="G62" i="21"/>
  <c r="G63" i="21"/>
  <c r="G64" i="21"/>
  <c r="G65" i="21"/>
  <c r="G66" i="21"/>
  <c r="G67" i="21"/>
  <c r="G68" i="21"/>
  <c r="G69" i="21"/>
  <c r="G70" i="21"/>
  <c r="G71" i="21"/>
  <c r="G72" i="21"/>
  <c r="G73" i="21"/>
  <c r="G74" i="21"/>
  <c r="G75" i="21"/>
  <c r="G76" i="21"/>
  <c r="G77" i="21"/>
  <c r="G78" i="21"/>
  <c r="G79" i="21"/>
  <c r="G80" i="21"/>
  <c r="G81" i="21"/>
  <c r="G82" i="21"/>
  <c r="G83" i="21"/>
  <c r="G84" i="21"/>
  <c r="G85" i="21"/>
  <c r="G86" i="21"/>
  <c r="G87" i="21"/>
  <c r="G88" i="21"/>
  <c r="G89" i="21"/>
  <c r="G90" i="21"/>
  <c r="G91" i="21"/>
  <c r="G92" i="21"/>
  <c r="G93" i="21"/>
  <c r="G94" i="21"/>
  <c r="G95" i="21"/>
  <c r="G96" i="21"/>
  <c r="G97" i="21"/>
  <c r="G98" i="21"/>
  <c r="G100" i="21"/>
  <c r="G101" i="21"/>
  <c r="G102" i="21"/>
  <c r="G103" i="21"/>
  <c r="G104" i="21"/>
  <c r="G105" i="21"/>
  <c r="G106" i="21"/>
  <c r="G107" i="21"/>
  <c r="G108" i="21"/>
  <c r="G109" i="21"/>
  <c r="G110" i="21"/>
  <c r="G111" i="21"/>
  <c r="G112" i="21"/>
  <c r="G113" i="21"/>
  <c r="G114" i="21"/>
  <c r="G8" i="21"/>
  <c r="E83" i="21"/>
  <c r="G11" i="24"/>
  <c r="G15" i="24"/>
  <c r="G16" i="24"/>
  <c r="G17" i="24"/>
  <c r="G18" i="24"/>
  <c r="G19" i="24"/>
  <c r="G20" i="24"/>
  <c r="G21" i="24"/>
  <c r="G22" i="24"/>
  <c r="G23" i="24"/>
  <c r="G24" i="24"/>
  <c r="G25" i="24"/>
  <c r="G26" i="24"/>
  <c r="G27" i="24"/>
  <c r="G28" i="24"/>
  <c r="G29" i="24"/>
  <c r="G30" i="24"/>
  <c r="G31" i="24"/>
  <c r="G32" i="24"/>
  <c r="G33" i="24"/>
  <c r="G34" i="24"/>
  <c r="G35" i="24"/>
  <c r="G36" i="24"/>
  <c r="G37" i="24"/>
  <c r="G38" i="24"/>
  <c r="G39" i="24"/>
  <c r="G40" i="24"/>
  <c r="G41" i="24"/>
  <c r="G42" i="24"/>
  <c r="G43" i="24"/>
  <c r="G44" i="24"/>
  <c r="G45" i="24"/>
  <c r="G46" i="24"/>
  <c r="G47" i="24"/>
  <c r="G48" i="24"/>
  <c r="G49" i="24"/>
  <c r="G50" i="24"/>
  <c r="G51" i="24"/>
  <c r="G52" i="24"/>
  <c r="G53" i="24"/>
  <c r="G54" i="24"/>
  <c r="G55" i="24"/>
  <c r="G56" i="24"/>
  <c r="G57" i="24"/>
  <c r="G58" i="24"/>
  <c r="G59" i="24"/>
  <c r="G60" i="24"/>
  <c r="G61" i="24"/>
  <c r="G62" i="24"/>
  <c r="G63" i="24"/>
  <c r="G64" i="24"/>
  <c r="G65" i="24"/>
  <c r="G66" i="24"/>
  <c r="G67" i="24"/>
  <c r="G68" i="24"/>
  <c r="G69" i="24"/>
  <c r="G70" i="24"/>
  <c r="G71" i="24"/>
  <c r="G72" i="24"/>
  <c r="G73" i="24"/>
  <c r="G74" i="24"/>
  <c r="G75" i="24"/>
  <c r="G76" i="24"/>
  <c r="G77" i="24"/>
  <c r="G78" i="24"/>
  <c r="G79" i="24"/>
  <c r="G80" i="24"/>
  <c r="G81" i="24"/>
  <c r="G82" i="24"/>
  <c r="G83" i="24"/>
  <c r="G84" i="24"/>
  <c r="G85" i="24"/>
  <c r="G86" i="24"/>
  <c r="G87" i="24"/>
  <c r="G88" i="24"/>
  <c r="G89" i="24"/>
  <c r="G90" i="24"/>
  <c r="G91" i="24"/>
  <c r="G92" i="24"/>
  <c r="G93" i="24"/>
  <c r="G94" i="24"/>
  <c r="G95" i="24"/>
  <c r="G96" i="24"/>
  <c r="G97" i="24"/>
  <c r="G98" i="24"/>
  <c r="G99" i="24"/>
  <c r="G100" i="24"/>
  <c r="G101" i="24"/>
  <c r="G102" i="24"/>
  <c r="G103" i="24"/>
  <c r="G104" i="24"/>
  <c r="G105" i="24"/>
  <c r="G106" i="24"/>
  <c r="G107" i="24"/>
  <c r="G108" i="24"/>
  <c r="G109" i="24"/>
  <c r="G110" i="24"/>
  <c r="G111" i="24"/>
  <c r="G112" i="24"/>
  <c r="G113" i="24"/>
  <c r="I8" i="24"/>
  <c r="H8" i="24"/>
  <c r="P16" i="21" l="1"/>
  <c r="P17" i="21"/>
  <c r="P18" i="21"/>
  <c r="P19" i="21"/>
  <c r="P20" i="21"/>
  <c r="P21" i="21"/>
  <c r="P22" i="21"/>
  <c r="P23" i="21"/>
  <c r="P24" i="21"/>
  <c r="P25" i="21"/>
  <c r="P26" i="21"/>
  <c r="P27" i="21"/>
  <c r="P28" i="21"/>
  <c r="P29" i="21"/>
  <c r="P30" i="21"/>
  <c r="P31" i="21"/>
  <c r="P32" i="21"/>
  <c r="P33" i="21"/>
  <c r="P34" i="21"/>
  <c r="P35" i="21"/>
  <c r="P36" i="21"/>
  <c r="P37" i="21"/>
  <c r="P39" i="21"/>
  <c r="P40" i="21"/>
  <c r="P41" i="21"/>
  <c r="P42" i="21"/>
  <c r="P43" i="21"/>
  <c r="P44" i="21"/>
  <c r="P45" i="21"/>
  <c r="P46" i="21"/>
  <c r="P47" i="21"/>
  <c r="P48" i="21"/>
  <c r="P49" i="21"/>
  <c r="P51" i="21"/>
  <c r="P53" i="21"/>
  <c r="P54" i="21"/>
  <c r="P55" i="21"/>
  <c r="P56" i="21"/>
  <c r="P57" i="21"/>
  <c r="P58" i="21"/>
  <c r="P59" i="21"/>
  <c r="P60" i="21"/>
  <c r="P61" i="21"/>
  <c r="P62" i="21"/>
  <c r="P63" i="21"/>
  <c r="P64" i="21"/>
  <c r="P65" i="21"/>
  <c r="P66" i="21"/>
  <c r="P67" i="21"/>
  <c r="P68" i="21"/>
  <c r="P69" i="21"/>
  <c r="P70" i="21"/>
  <c r="P71" i="21"/>
  <c r="P72" i="21"/>
  <c r="P73" i="21"/>
  <c r="P74" i="21"/>
  <c r="P75" i="21"/>
  <c r="P76" i="21"/>
  <c r="P77" i="21"/>
  <c r="P78" i="21"/>
  <c r="P79" i="21"/>
  <c r="P80" i="21"/>
  <c r="P81" i="21"/>
  <c r="P82" i="21"/>
  <c r="P83" i="21"/>
  <c r="P84" i="21"/>
  <c r="P85" i="21"/>
  <c r="P86" i="21"/>
  <c r="P87" i="21"/>
  <c r="P88" i="21"/>
  <c r="P89" i="21"/>
  <c r="P90" i="21"/>
  <c r="P92" i="21"/>
  <c r="P93" i="21"/>
  <c r="P94" i="21"/>
  <c r="P95" i="21"/>
  <c r="P96" i="21"/>
  <c r="P97" i="21"/>
  <c r="P98" i="21"/>
  <c r="P99" i="21"/>
  <c r="P100" i="21"/>
  <c r="P101" i="21"/>
  <c r="P102" i="21"/>
  <c r="P103" i="21"/>
  <c r="P104" i="21"/>
  <c r="P105" i="21"/>
  <c r="P107" i="21"/>
  <c r="P108" i="21"/>
  <c r="P109" i="21"/>
  <c r="P110" i="21"/>
  <c r="P111" i="21"/>
  <c r="P112" i="21"/>
  <c r="P114" i="21"/>
  <c r="M13" i="21"/>
  <c r="M16" i="21"/>
  <c r="M17" i="21"/>
  <c r="M18" i="21"/>
  <c r="M20" i="21"/>
  <c r="M21" i="21"/>
  <c r="M22" i="21"/>
  <c r="M23" i="21"/>
  <c r="M25" i="21"/>
  <c r="M26" i="21"/>
  <c r="M27" i="21"/>
  <c r="M28" i="21"/>
  <c r="M29" i="21"/>
  <c r="M30" i="21"/>
  <c r="M31" i="21"/>
  <c r="M32" i="21"/>
  <c r="M34" i="21"/>
  <c r="M35" i="21"/>
  <c r="M36" i="21"/>
  <c r="M37" i="21"/>
  <c r="M38" i="21"/>
  <c r="M39" i="21"/>
  <c r="M40" i="21"/>
  <c r="M41" i="21"/>
  <c r="M42" i="21"/>
  <c r="M43" i="21"/>
  <c r="M45" i="21"/>
  <c r="M46" i="21"/>
  <c r="M47" i="21"/>
  <c r="M48" i="21"/>
  <c r="M49" i="21"/>
  <c r="M50" i="21"/>
  <c r="M51" i="21"/>
  <c r="M52" i="21"/>
  <c r="M53" i="21"/>
  <c r="M54" i="21"/>
  <c r="M56" i="21"/>
  <c r="M57" i="21"/>
  <c r="M58" i="21"/>
  <c r="M59" i="21"/>
  <c r="M60" i="21"/>
  <c r="M61" i="21"/>
  <c r="M62" i="21"/>
  <c r="M63" i="21"/>
  <c r="M64" i="21"/>
  <c r="M66" i="21"/>
  <c r="M67" i="21"/>
  <c r="M68" i="21"/>
  <c r="M69" i="21"/>
  <c r="M70" i="21"/>
  <c r="M71" i="21"/>
  <c r="M72" i="21"/>
  <c r="M73" i="21"/>
  <c r="M75" i="21"/>
  <c r="M76" i="21"/>
  <c r="M77" i="21"/>
  <c r="M79" i="21"/>
  <c r="M80" i="21"/>
  <c r="M81" i="21"/>
  <c r="M82" i="21"/>
  <c r="M84" i="21"/>
  <c r="M85" i="21"/>
  <c r="M86" i="21"/>
  <c r="M87" i="21"/>
  <c r="M88" i="21"/>
  <c r="M89" i="21"/>
  <c r="M90" i="21"/>
  <c r="M92" i="21"/>
  <c r="M93" i="21"/>
  <c r="M94" i="21"/>
  <c r="M95" i="21"/>
  <c r="M96" i="21"/>
  <c r="M97" i="21"/>
  <c r="M98" i="21"/>
  <c r="M99" i="21"/>
  <c r="M100" i="21"/>
  <c r="M101" i="21"/>
  <c r="M102" i="21"/>
  <c r="M103" i="21"/>
  <c r="M105" i="21"/>
  <c r="M106" i="21"/>
  <c r="M107" i="21"/>
  <c r="M108" i="21"/>
  <c r="M109" i="21"/>
  <c r="M110" i="21"/>
  <c r="M111" i="21"/>
  <c r="M112" i="21"/>
  <c r="M113" i="21"/>
  <c r="M114" i="21"/>
  <c r="D13" i="16"/>
  <c r="D17" i="16"/>
  <c r="D20" i="16"/>
  <c r="D25" i="16"/>
  <c r="D34" i="16"/>
  <c r="D39" i="16"/>
  <c r="D45" i="16"/>
  <c r="D69" i="16"/>
  <c r="D70" i="16"/>
  <c r="D88" i="16"/>
  <c r="D92" i="16"/>
  <c r="D97" i="16"/>
  <c r="D98" i="16"/>
  <c r="D99" i="16"/>
  <c r="D104" i="16"/>
  <c r="D105" i="16"/>
  <c r="M16" i="22"/>
  <c r="M17" i="22"/>
  <c r="M19" i="22"/>
  <c r="M20" i="22"/>
  <c r="M21" i="22"/>
  <c r="M24" i="22"/>
  <c r="M25" i="22"/>
  <c r="M26" i="22"/>
  <c r="M28" i="22"/>
  <c r="M29" i="22"/>
  <c r="M30" i="22"/>
  <c r="M31" i="22"/>
  <c r="M33" i="22"/>
  <c r="M34" i="22"/>
  <c r="M35" i="22"/>
  <c r="M36" i="22"/>
  <c r="M38" i="22"/>
  <c r="M39" i="22"/>
  <c r="M40" i="22"/>
  <c r="M41" i="22"/>
  <c r="M42" i="22"/>
  <c r="M44" i="22"/>
  <c r="M45" i="22"/>
  <c r="M46" i="22"/>
  <c r="M47" i="22"/>
  <c r="M48" i="22"/>
  <c r="M50" i="22"/>
  <c r="M51" i="22"/>
  <c r="M52" i="22"/>
  <c r="M53" i="22"/>
  <c r="M55" i="22"/>
  <c r="M56" i="22"/>
  <c r="M57" i="22"/>
  <c r="M58" i="22"/>
  <c r="M59" i="22"/>
  <c r="M61" i="22"/>
  <c r="M62" i="22"/>
  <c r="M63" i="22"/>
  <c r="M65" i="22"/>
  <c r="M66" i="22"/>
  <c r="M67" i="22"/>
  <c r="M69" i="22"/>
  <c r="M70" i="22"/>
  <c r="M72" i="22"/>
  <c r="M74" i="22"/>
  <c r="M75" i="22"/>
  <c r="M76" i="22"/>
  <c r="M78" i="22"/>
  <c r="M79" i="22"/>
  <c r="M80" i="22"/>
  <c r="M81" i="22"/>
  <c r="M83" i="22"/>
  <c r="M84" i="22"/>
  <c r="M85" i="22"/>
  <c r="M87" i="22"/>
  <c r="M88" i="22"/>
  <c r="M89" i="22"/>
  <c r="M91" i="22"/>
  <c r="M93" i="22"/>
  <c r="M94" i="22"/>
  <c r="M97" i="22"/>
  <c r="M98" i="22"/>
  <c r="M100" i="22"/>
  <c r="M101" i="22"/>
  <c r="M102" i="22"/>
  <c r="M104" i="22"/>
  <c r="M105" i="22"/>
  <c r="M106" i="22"/>
  <c r="M108" i="22"/>
  <c r="M109" i="22"/>
  <c r="M110" i="22"/>
  <c r="M111" i="22"/>
  <c r="M112" i="22"/>
  <c r="M113" i="22"/>
  <c r="G12" i="22" l="1"/>
  <c r="G11" i="22"/>
  <c r="G16" i="22"/>
  <c r="G17" i="22"/>
  <c r="G19" i="22"/>
  <c r="G24" i="22"/>
  <c r="G25" i="22"/>
  <c r="G26" i="22"/>
  <c r="G28" i="22"/>
  <c r="G29" i="22"/>
  <c r="G30" i="22"/>
  <c r="G31" i="22"/>
  <c r="G33" i="22"/>
  <c r="G34" i="22"/>
  <c r="G36" i="22"/>
  <c r="G38" i="22"/>
  <c r="G44" i="22"/>
  <c r="G50" i="22"/>
  <c r="G55" i="22"/>
  <c r="G61" i="22"/>
  <c r="G62" i="22"/>
  <c r="G65" i="22"/>
  <c r="G69" i="22"/>
  <c r="G74" i="22"/>
  <c r="G78" i="22"/>
  <c r="G83" i="22"/>
  <c r="G84" i="22"/>
  <c r="G88" i="22"/>
  <c r="G97" i="22"/>
  <c r="G100" i="22"/>
  <c r="G104" i="22"/>
  <c r="G105" i="22"/>
  <c r="G106" i="22"/>
  <c r="J12" i="22" l="1"/>
  <c r="J16" i="22"/>
  <c r="J17" i="22"/>
  <c r="J19" i="22"/>
  <c r="J20" i="22"/>
  <c r="J21" i="22"/>
  <c r="J22" i="22"/>
  <c r="J24" i="22"/>
  <c r="J25" i="22"/>
  <c r="J26" i="22"/>
  <c r="J28" i="22"/>
  <c r="J29" i="22"/>
  <c r="J30" i="22"/>
  <c r="J31" i="22"/>
  <c r="J33" i="22"/>
  <c r="J34" i="22"/>
  <c r="J35" i="22"/>
  <c r="J36" i="22"/>
  <c r="J38" i="22"/>
  <c r="J39" i="22"/>
  <c r="J40" i="22"/>
  <c r="J41" i="22"/>
  <c r="J42" i="22"/>
  <c r="J44" i="22"/>
  <c r="J45" i="22"/>
  <c r="J46" i="22"/>
  <c r="J47" i="22"/>
  <c r="J48" i="22"/>
  <c r="J50" i="22"/>
  <c r="J51" i="22"/>
  <c r="J52" i="22"/>
  <c r="J53" i="22"/>
  <c r="J55" i="22"/>
  <c r="J56" i="22"/>
  <c r="J57" i="22"/>
  <c r="J58" i="22"/>
  <c r="J59" i="22"/>
  <c r="J61" i="22"/>
  <c r="J62" i="22"/>
  <c r="J63" i="22"/>
  <c r="J65" i="22"/>
  <c r="J66" i="22"/>
  <c r="J67" i="22"/>
  <c r="J69" i="22"/>
  <c r="J70" i="22"/>
  <c r="J72" i="22"/>
  <c r="J74" i="22"/>
  <c r="J75" i="22"/>
  <c r="J76" i="22"/>
  <c r="J78" i="22"/>
  <c r="J79" i="22"/>
  <c r="J80" i="22"/>
  <c r="J81" i="22"/>
  <c r="J83" i="22"/>
  <c r="J84" i="22"/>
  <c r="J85" i="22"/>
  <c r="J87" i="22"/>
  <c r="J88" i="22"/>
  <c r="J89" i="22"/>
  <c r="J91" i="22"/>
  <c r="J92" i="22"/>
  <c r="J93" i="22"/>
  <c r="J94" i="22"/>
  <c r="J95" i="22"/>
  <c r="J97" i="22"/>
  <c r="J98" i="22"/>
  <c r="J100" i="22"/>
  <c r="J101" i="22"/>
  <c r="J102" i="22"/>
  <c r="J104" i="22"/>
  <c r="J105" i="22"/>
  <c r="J106" i="22"/>
  <c r="J108" i="22"/>
  <c r="J109" i="22"/>
  <c r="J110" i="22"/>
  <c r="J111" i="22"/>
  <c r="J112" i="22"/>
  <c r="J113" i="22"/>
  <c r="G9" i="16"/>
  <c r="H100" i="16" l="1"/>
  <c r="J24" i="16"/>
  <c r="J27" i="16"/>
  <c r="J31" i="16"/>
  <c r="J38" i="16"/>
  <c r="J41" i="16"/>
  <c r="J50" i="16"/>
  <c r="J54" i="16"/>
  <c r="J69" i="16"/>
  <c r="J70" i="16"/>
  <c r="J90" i="16"/>
  <c r="J93" i="16"/>
  <c r="J96" i="16"/>
  <c r="J101" i="16"/>
  <c r="J114" i="16"/>
  <c r="M88" i="16"/>
  <c r="M25" i="16"/>
  <c r="M18" i="16"/>
  <c r="M16" i="16"/>
  <c r="D11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8" i="24"/>
  <c r="D29" i="24"/>
  <c r="D30" i="24"/>
  <c r="D31" i="24"/>
  <c r="D33" i="24"/>
  <c r="D35" i="24"/>
  <c r="D36" i="24"/>
  <c r="D38" i="24"/>
  <c r="D39" i="24"/>
  <c r="D40" i="24"/>
  <c r="D41" i="24"/>
  <c r="D42" i="24"/>
  <c r="D44" i="24"/>
  <c r="D45" i="24"/>
  <c r="D46" i="24"/>
  <c r="D47" i="24"/>
  <c r="D48" i="24"/>
  <c r="D49" i="24"/>
  <c r="D50" i="24"/>
  <c r="D51" i="24"/>
  <c r="D52" i="24"/>
  <c r="D53" i="24"/>
  <c r="D55" i="24"/>
  <c r="D56" i="24"/>
  <c r="D57" i="24"/>
  <c r="D58" i="24"/>
  <c r="D59" i="24"/>
  <c r="D60" i="24"/>
  <c r="D61" i="24"/>
  <c r="D62" i="24"/>
  <c r="D63" i="24"/>
  <c r="D64" i="24"/>
  <c r="D65" i="24"/>
  <c r="D66" i="24"/>
  <c r="D67" i="24"/>
  <c r="D68" i="24"/>
  <c r="D69" i="24"/>
  <c r="D70" i="24"/>
  <c r="D71" i="24"/>
  <c r="D72" i="24"/>
  <c r="D73" i="24"/>
  <c r="D74" i="24"/>
  <c r="D75" i="24"/>
  <c r="D76" i="24"/>
  <c r="D77" i="24"/>
  <c r="D78" i="24"/>
  <c r="D79" i="24"/>
  <c r="D80" i="24"/>
  <c r="D81" i="24"/>
  <c r="D83" i="24"/>
  <c r="D84" i="24"/>
  <c r="D85" i="24"/>
  <c r="D86" i="24"/>
  <c r="D87" i="24"/>
  <c r="D90" i="24"/>
  <c r="D91" i="24"/>
  <c r="D92" i="24"/>
  <c r="D93" i="24"/>
  <c r="D94" i="24"/>
  <c r="D95" i="24"/>
  <c r="D97" i="24"/>
  <c r="D98" i="24"/>
  <c r="D99" i="24"/>
  <c r="D100" i="24"/>
  <c r="D101" i="24"/>
  <c r="D102" i="24"/>
  <c r="D104" i="24"/>
  <c r="D105" i="24"/>
  <c r="D106" i="24"/>
  <c r="D107" i="24"/>
  <c r="D108" i="24"/>
  <c r="D109" i="24"/>
  <c r="D110" i="24"/>
  <c r="D111" i="24"/>
  <c r="D112" i="24"/>
  <c r="D113" i="24"/>
  <c r="M23" i="24"/>
  <c r="M26" i="24"/>
  <c r="M34" i="24"/>
  <c r="M35" i="24"/>
  <c r="M36" i="24"/>
  <c r="M39" i="24"/>
  <c r="M40" i="24"/>
  <c r="M41" i="24"/>
  <c r="M42" i="24"/>
  <c r="M44" i="24"/>
  <c r="M45" i="24"/>
  <c r="M46" i="24"/>
  <c r="M47" i="24"/>
  <c r="M48" i="24"/>
  <c r="M59" i="24"/>
  <c r="M60" i="24"/>
  <c r="M63" i="24"/>
  <c r="M93" i="24"/>
  <c r="M94" i="24"/>
  <c r="M95" i="24"/>
  <c r="M96" i="24"/>
  <c r="M98" i="24"/>
  <c r="M99" i="24"/>
  <c r="M102" i="24"/>
  <c r="D12" i="21"/>
  <c r="D8" i="21"/>
  <c r="C8" i="21"/>
  <c r="B8" i="21"/>
  <c r="E108" i="16" l="1"/>
  <c r="F108" i="16"/>
  <c r="G108" i="16"/>
  <c r="H108" i="16"/>
  <c r="I108" i="16"/>
  <c r="K108" i="16"/>
  <c r="L108" i="16"/>
  <c r="M108" i="16"/>
  <c r="N108" i="16"/>
  <c r="O108" i="16"/>
  <c r="C104" i="16"/>
  <c r="E104" i="16"/>
  <c r="F104" i="16"/>
  <c r="G104" i="16"/>
  <c r="H104" i="16"/>
  <c r="I104" i="16"/>
  <c r="K104" i="16"/>
  <c r="L104" i="16"/>
  <c r="M104" i="16"/>
  <c r="N104" i="16"/>
  <c r="O104" i="16"/>
  <c r="E100" i="16"/>
  <c r="F100" i="16"/>
  <c r="G100" i="16"/>
  <c r="I100" i="16"/>
  <c r="J100" i="16" s="1"/>
  <c r="K100" i="16"/>
  <c r="L100" i="16"/>
  <c r="M100" i="16"/>
  <c r="N100" i="16"/>
  <c r="O100" i="16"/>
  <c r="C97" i="16"/>
  <c r="E97" i="16"/>
  <c r="F97" i="16"/>
  <c r="G97" i="16"/>
  <c r="H97" i="16"/>
  <c r="I97" i="16"/>
  <c r="K97" i="16"/>
  <c r="L97" i="16"/>
  <c r="M97" i="16"/>
  <c r="N97" i="16"/>
  <c r="O97" i="16"/>
  <c r="C91" i="16"/>
  <c r="E91" i="16"/>
  <c r="F91" i="16"/>
  <c r="G91" i="16"/>
  <c r="H91" i="16"/>
  <c r="I91" i="16"/>
  <c r="K91" i="16"/>
  <c r="L91" i="16"/>
  <c r="M91" i="16"/>
  <c r="N91" i="16"/>
  <c r="O91" i="16"/>
  <c r="C87" i="16"/>
  <c r="D87" i="16" s="1"/>
  <c r="E87" i="16"/>
  <c r="F87" i="16"/>
  <c r="G87" i="16"/>
  <c r="H87" i="16"/>
  <c r="I87" i="16"/>
  <c r="K87" i="16"/>
  <c r="M87" i="16" s="1"/>
  <c r="L87" i="16"/>
  <c r="N87" i="16"/>
  <c r="O87" i="16"/>
  <c r="E83" i="16"/>
  <c r="F83" i="16"/>
  <c r="G83" i="16"/>
  <c r="H83" i="16"/>
  <c r="I83" i="16"/>
  <c r="K83" i="16"/>
  <c r="L83" i="16"/>
  <c r="M83" i="16"/>
  <c r="N83" i="16"/>
  <c r="O83" i="16"/>
  <c r="E78" i="16"/>
  <c r="F78" i="16"/>
  <c r="G78" i="16"/>
  <c r="H78" i="16"/>
  <c r="I78" i="16"/>
  <c r="K78" i="16"/>
  <c r="L78" i="16"/>
  <c r="M78" i="16"/>
  <c r="N78" i="16"/>
  <c r="O78" i="16"/>
  <c r="E74" i="16"/>
  <c r="F74" i="16"/>
  <c r="G74" i="16"/>
  <c r="H74" i="16"/>
  <c r="I74" i="16"/>
  <c r="K74" i="16"/>
  <c r="L74" i="16"/>
  <c r="M74" i="16"/>
  <c r="N74" i="16"/>
  <c r="O74" i="16"/>
  <c r="E72" i="16"/>
  <c r="F72" i="16"/>
  <c r="G72" i="16"/>
  <c r="H72" i="16"/>
  <c r="I72" i="16"/>
  <c r="K72" i="16"/>
  <c r="L72" i="16"/>
  <c r="M72" i="16"/>
  <c r="N72" i="16"/>
  <c r="O72" i="16"/>
  <c r="C69" i="16"/>
  <c r="E69" i="16"/>
  <c r="F69" i="16"/>
  <c r="G69" i="16"/>
  <c r="H69" i="16"/>
  <c r="I69" i="16"/>
  <c r="K69" i="16"/>
  <c r="L69" i="16"/>
  <c r="M69" i="16"/>
  <c r="N69" i="16"/>
  <c r="O69" i="16"/>
  <c r="E65" i="16"/>
  <c r="F65" i="16"/>
  <c r="G65" i="16"/>
  <c r="H65" i="16"/>
  <c r="I65" i="16"/>
  <c r="K65" i="16"/>
  <c r="L65" i="16"/>
  <c r="M65" i="16"/>
  <c r="N65" i="16"/>
  <c r="O65" i="16"/>
  <c r="E61" i="16"/>
  <c r="F61" i="16"/>
  <c r="G61" i="16"/>
  <c r="H61" i="16"/>
  <c r="I61" i="16"/>
  <c r="K61" i="16"/>
  <c r="L61" i="16"/>
  <c r="M61" i="16"/>
  <c r="N61" i="16"/>
  <c r="O61" i="16"/>
  <c r="E55" i="16"/>
  <c r="F55" i="16"/>
  <c r="G55" i="16"/>
  <c r="H55" i="16"/>
  <c r="I55" i="16"/>
  <c r="K55" i="16"/>
  <c r="L55" i="16"/>
  <c r="M55" i="16"/>
  <c r="N55" i="16"/>
  <c r="O55" i="16"/>
  <c r="E50" i="16"/>
  <c r="F50" i="16"/>
  <c r="G50" i="16"/>
  <c r="H50" i="16"/>
  <c r="I50" i="16"/>
  <c r="K50" i="16"/>
  <c r="L50" i="16"/>
  <c r="M50" i="16"/>
  <c r="N50" i="16"/>
  <c r="O50" i="16"/>
  <c r="C44" i="16"/>
  <c r="E44" i="16"/>
  <c r="F44" i="16"/>
  <c r="G44" i="16"/>
  <c r="H44" i="16"/>
  <c r="I44" i="16"/>
  <c r="K44" i="16"/>
  <c r="L44" i="16"/>
  <c r="M44" i="16"/>
  <c r="N44" i="16"/>
  <c r="O44" i="16"/>
  <c r="C38" i="16"/>
  <c r="D38" i="16" s="1"/>
  <c r="E38" i="16"/>
  <c r="F38" i="16"/>
  <c r="G38" i="16"/>
  <c r="H38" i="16"/>
  <c r="I38" i="16"/>
  <c r="K38" i="16"/>
  <c r="L38" i="16"/>
  <c r="M38" i="16"/>
  <c r="N38" i="16"/>
  <c r="O38" i="16"/>
  <c r="C33" i="16"/>
  <c r="E33" i="16"/>
  <c r="F33" i="16"/>
  <c r="G33" i="16"/>
  <c r="H33" i="16"/>
  <c r="I33" i="16"/>
  <c r="K33" i="16"/>
  <c r="L33" i="16"/>
  <c r="M33" i="16"/>
  <c r="N33" i="16"/>
  <c r="O33" i="16"/>
  <c r="E28" i="16"/>
  <c r="F28" i="16"/>
  <c r="G28" i="16"/>
  <c r="H28" i="16"/>
  <c r="I28" i="16"/>
  <c r="J28" i="16" s="1"/>
  <c r="K28" i="16"/>
  <c r="L28" i="16"/>
  <c r="M28" i="16"/>
  <c r="N28" i="16"/>
  <c r="O28" i="16"/>
  <c r="C24" i="16"/>
  <c r="E24" i="16"/>
  <c r="F24" i="16"/>
  <c r="G24" i="16"/>
  <c r="H24" i="16"/>
  <c r="I24" i="16"/>
  <c r="K24" i="16"/>
  <c r="L24" i="16"/>
  <c r="M24" i="16" s="1"/>
  <c r="N24" i="16"/>
  <c r="O24" i="16"/>
  <c r="C19" i="16"/>
  <c r="E19" i="16"/>
  <c r="F19" i="16"/>
  <c r="G19" i="16"/>
  <c r="H19" i="16"/>
  <c r="I19" i="16"/>
  <c r="K19" i="16"/>
  <c r="L19" i="16"/>
  <c r="M19" i="16"/>
  <c r="N19" i="16"/>
  <c r="O19" i="16"/>
  <c r="C16" i="16"/>
  <c r="E16" i="16"/>
  <c r="F16" i="16"/>
  <c r="G16" i="16"/>
  <c r="H16" i="16"/>
  <c r="I16" i="16"/>
  <c r="K16" i="16"/>
  <c r="L16" i="16"/>
  <c r="N16" i="16"/>
  <c r="O16" i="16"/>
  <c r="K9" i="16"/>
  <c r="B104" i="16"/>
  <c r="B97" i="16"/>
  <c r="B91" i="16"/>
  <c r="B87" i="16"/>
  <c r="B69" i="16"/>
  <c r="B44" i="16"/>
  <c r="B38" i="16"/>
  <c r="B33" i="16"/>
  <c r="B24" i="16"/>
  <c r="B19" i="16"/>
  <c r="B16" i="16"/>
  <c r="F107" i="22"/>
  <c r="G107" i="22"/>
  <c r="H107" i="22"/>
  <c r="I107" i="22"/>
  <c r="J107" i="22" s="1"/>
  <c r="K107" i="22"/>
  <c r="L107" i="22"/>
  <c r="M107" i="22" s="1"/>
  <c r="F103" i="22"/>
  <c r="H103" i="22"/>
  <c r="I103" i="22"/>
  <c r="K103" i="22"/>
  <c r="L103" i="22"/>
  <c r="F99" i="22"/>
  <c r="H99" i="22"/>
  <c r="I99" i="22"/>
  <c r="K99" i="22"/>
  <c r="L99" i="22"/>
  <c r="M99" i="22" s="1"/>
  <c r="F96" i="22"/>
  <c r="H96" i="22"/>
  <c r="I96" i="22"/>
  <c r="J96" i="22" s="1"/>
  <c r="K96" i="22"/>
  <c r="L96" i="22"/>
  <c r="M96" i="22" s="1"/>
  <c r="F90" i="22"/>
  <c r="H90" i="22"/>
  <c r="I90" i="22"/>
  <c r="J90" i="22" s="1"/>
  <c r="K90" i="22"/>
  <c r="L90" i="22"/>
  <c r="F86" i="22"/>
  <c r="H86" i="22"/>
  <c r="I86" i="22"/>
  <c r="K86" i="22"/>
  <c r="L86" i="22"/>
  <c r="F82" i="22"/>
  <c r="H82" i="22"/>
  <c r="I82" i="22"/>
  <c r="K82" i="22"/>
  <c r="L82" i="22"/>
  <c r="F77" i="22"/>
  <c r="H77" i="22"/>
  <c r="I77" i="22"/>
  <c r="J77" i="22" s="1"/>
  <c r="K77" i="22"/>
  <c r="L77" i="22"/>
  <c r="M77" i="22" s="1"/>
  <c r="F73" i="22"/>
  <c r="H73" i="22"/>
  <c r="I73" i="22"/>
  <c r="K73" i="22"/>
  <c r="L73" i="22"/>
  <c r="F71" i="22"/>
  <c r="H71" i="22"/>
  <c r="I71" i="22"/>
  <c r="K71" i="22"/>
  <c r="L71" i="22"/>
  <c r="M71" i="22" s="1"/>
  <c r="F68" i="22"/>
  <c r="H68" i="22"/>
  <c r="I68" i="22"/>
  <c r="J68" i="22" s="1"/>
  <c r="K68" i="22"/>
  <c r="L68" i="22"/>
  <c r="F64" i="22"/>
  <c r="H64" i="22"/>
  <c r="I64" i="22"/>
  <c r="K64" i="22"/>
  <c r="L64" i="22"/>
  <c r="F60" i="22"/>
  <c r="H60" i="22"/>
  <c r="I60" i="22"/>
  <c r="K60" i="22"/>
  <c r="L60" i="22"/>
  <c r="M60" i="22" s="1"/>
  <c r="F54" i="22"/>
  <c r="H54" i="22"/>
  <c r="I54" i="22"/>
  <c r="J54" i="22" s="1"/>
  <c r="K54" i="22"/>
  <c r="L54" i="22"/>
  <c r="M54" i="22" s="1"/>
  <c r="F49" i="22"/>
  <c r="H49" i="22"/>
  <c r="I49" i="22"/>
  <c r="K49" i="22"/>
  <c r="L49" i="22"/>
  <c r="F43" i="22"/>
  <c r="H43" i="22"/>
  <c r="I43" i="22"/>
  <c r="K43" i="22"/>
  <c r="L43" i="22"/>
  <c r="M43" i="22" s="1"/>
  <c r="F37" i="22"/>
  <c r="H37" i="22"/>
  <c r="I37" i="22"/>
  <c r="K37" i="22"/>
  <c r="L37" i="22"/>
  <c r="F32" i="22"/>
  <c r="H32" i="22"/>
  <c r="I32" i="22"/>
  <c r="K32" i="22"/>
  <c r="L32" i="22"/>
  <c r="F27" i="22"/>
  <c r="H27" i="22"/>
  <c r="I27" i="22"/>
  <c r="K27" i="22"/>
  <c r="L27" i="22"/>
  <c r="F23" i="22"/>
  <c r="H23" i="22"/>
  <c r="I23" i="22"/>
  <c r="J23" i="22" s="1"/>
  <c r="K23" i="22"/>
  <c r="L23" i="22"/>
  <c r="M23" i="22" s="1"/>
  <c r="F18" i="22"/>
  <c r="H18" i="22"/>
  <c r="I18" i="22"/>
  <c r="K18" i="22"/>
  <c r="L18" i="22"/>
  <c r="F15" i="22"/>
  <c r="H15" i="22"/>
  <c r="I15" i="22"/>
  <c r="K15" i="22"/>
  <c r="L15" i="22"/>
  <c r="M15" i="22" s="1"/>
  <c r="E107" i="22"/>
  <c r="E103" i="22"/>
  <c r="E99" i="22"/>
  <c r="E96" i="22"/>
  <c r="E90" i="22"/>
  <c r="E86" i="22"/>
  <c r="E82" i="22"/>
  <c r="E77" i="22"/>
  <c r="E73" i="22"/>
  <c r="E71" i="22"/>
  <c r="E68" i="22"/>
  <c r="E64" i="22"/>
  <c r="E60" i="22"/>
  <c r="E54" i="22"/>
  <c r="E49" i="22"/>
  <c r="E43" i="22"/>
  <c r="E37" i="22"/>
  <c r="E32" i="22"/>
  <c r="E27" i="22"/>
  <c r="E23" i="22"/>
  <c r="E18" i="22"/>
  <c r="E15" i="22"/>
  <c r="D19" i="16" l="1"/>
  <c r="M27" i="22"/>
  <c r="M82" i="22"/>
  <c r="J86" i="22"/>
  <c r="G15" i="22"/>
  <c r="G23" i="22"/>
  <c r="M32" i="22"/>
  <c r="J43" i="22"/>
  <c r="G54" i="22"/>
  <c r="M64" i="22"/>
  <c r="J71" i="22"/>
  <c r="G77" i="22"/>
  <c r="M86" i="22"/>
  <c r="G103" i="22"/>
  <c r="G18" i="22"/>
  <c r="G49" i="22"/>
  <c r="G73" i="22"/>
  <c r="G99" i="22"/>
  <c r="G43" i="22"/>
  <c r="G96" i="22"/>
  <c r="M103" i="22"/>
  <c r="M18" i="22"/>
  <c r="J27" i="22"/>
  <c r="G37" i="22"/>
  <c r="M49" i="22"/>
  <c r="J60" i="22"/>
  <c r="G68" i="22"/>
  <c r="M73" i="22"/>
  <c r="G64" i="22"/>
  <c r="G86" i="22"/>
  <c r="G32" i="22"/>
  <c r="J18" i="22"/>
  <c r="G27" i="22"/>
  <c r="M37" i="22"/>
  <c r="G60" i="22"/>
  <c r="M68" i="22"/>
  <c r="J73" i="22"/>
  <c r="G82" i="22"/>
  <c r="M90" i="22"/>
  <c r="J99" i="22"/>
  <c r="N9" i="16"/>
  <c r="D16" i="16"/>
  <c r="D24" i="16"/>
  <c r="D33" i="16"/>
  <c r="D44" i="16"/>
  <c r="D91" i="16"/>
  <c r="F9" i="22"/>
  <c r="E9" i="22"/>
  <c r="J64" i="22"/>
  <c r="J103" i="22"/>
  <c r="J82" i="22"/>
  <c r="J49" i="22"/>
  <c r="H9" i="22"/>
  <c r="J37" i="22"/>
  <c r="J32" i="22"/>
  <c r="J15" i="22"/>
  <c r="I9" i="22"/>
  <c r="J87" i="16"/>
  <c r="J91" i="16"/>
  <c r="I9" i="16"/>
  <c r="L9" i="16"/>
  <c r="M9" i="16" s="1"/>
  <c r="L9" i="22"/>
  <c r="C9" i="16"/>
  <c r="B9" i="16"/>
  <c r="F9" i="16"/>
  <c r="H9" i="16"/>
  <c r="K9" i="22"/>
  <c r="C107" i="24"/>
  <c r="E107" i="24"/>
  <c r="F107" i="24"/>
  <c r="C103" i="24"/>
  <c r="E103" i="24"/>
  <c r="F103" i="24"/>
  <c r="C99" i="24"/>
  <c r="E99" i="24"/>
  <c r="F99" i="24"/>
  <c r="K99" i="24"/>
  <c r="L99" i="24"/>
  <c r="C96" i="24"/>
  <c r="D96" i="24" s="1"/>
  <c r="E96" i="24"/>
  <c r="F96" i="24"/>
  <c r="K96" i="24"/>
  <c r="L96" i="24"/>
  <c r="C90" i="24"/>
  <c r="E90" i="24"/>
  <c r="F90" i="24"/>
  <c r="K90" i="24"/>
  <c r="M90" i="24" s="1"/>
  <c r="L90" i="24"/>
  <c r="C86" i="24"/>
  <c r="E86" i="24"/>
  <c r="F86" i="24"/>
  <c r="C82" i="24"/>
  <c r="E82" i="24"/>
  <c r="F82" i="24"/>
  <c r="C77" i="24"/>
  <c r="E77" i="24"/>
  <c r="F77" i="24"/>
  <c r="C73" i="24"/>
  <c r="E73" i="24"/>
  <c r="F73" i="24"/>
  <c r="C71" i="24"/>
  <c r="E71" i="24"/>
  <c r="F71" i="24"/>
  <c r="C68" i="24"/>
  <c r="E68" i="24"/>
  <c r="F68" i="24"/>
  <c r="C64" i="24"/>
  <c r="E64" i="24"/>
  <c r="F64" i="24"/>
  <c r="C60" i="24"/>
  <c r="E60" i="24"/>
  <c r="F60" i="24"/>
  <c r="K60" i="24"/>
  <c r="L60" i="24"/>
  <c r="C54" i="24"/>
  <c r="D54" i="24" s="1"/>
  <c r="E54" i="24"/>
  <c r="F54" i="24"/>
  <c r="K54" i="24"/>
  <c r="M54" i="24" s="1"/>
  <c r="L54" i="24"/>
  <c r="C49" i="24"/>
  <c r="E49" i="24"/>
  <c r="F49" i="24"/>
  <c r="C43" i="24"/>
  <c r="E43" i="24"/>
  <c r="F43" i="24"/>
  <c r="K43" i="24"/>
  <c r="L43" i="24"/>
  <c r="C37" i="24"/>
  <c r="E37" i="24"/>
  <c r="F37" i="24"/>
  <c r="K37" i="24"/>
  <c r="M37" i="24" s="1"/>
  <c r="L37" i="24"/>
  <c r="C32" i="24"/>
  <c r="D32" i="24" s="1"/>
  <c r="E32" i="24"/>
  <c r="F32" i="24"/>
  <c r="K32" i="24"/>
  <c r="L32" i="24"/>
  <c r="C27" i="24"/>
  <c r="D27" i="24" s="1"/>
  <c r="E27" i="24"/>
  <c r="F27" i="24"/>
  <c r="C23" i="24"/>
  <c r="E23" i="24"/>
  <c r="F23" i="24"/>
  <c r="K23" i="24"/>
  <c r="L23" i="24"/>
  <c r="C18" i="24"/>
  <c r="E18" i="24"/>
  <c r="F18" i="24"/>
  <c r="C15" i="24"/>
  <c r="E15" i="24"/>
  <c r="F15" i="24"/>
  <c r="B107" i="24"/>
  <c r="B103" i="24"/>
  <c r="B99" i="24"/>
  <c r="B96" i="24"/>
  <c r="B90" i="24"/>
  <c r="B86" i="24"/>
  <c r="B82" i="24"/>
  <c r="D82" i="24" s="1"/>
  <c r="B77" i="24"/>
  <c r="B73" i="24"/>
  <c r="B71" i="24"/>
  <c r="B68" i="24"/>
  <c r="B64" i="24"/>
  <c r="B60" i="24"/>
  <c r="B54" i="24"/>
  <c r="B49" i="24"/>
  <c r="B43" i="24"/>
  <c r="B37" i="24"/>
  <c r="D37" i="24" s="1"/>
  <c r="B32" i="24"/>
  <c r="B27" i="24"/>
  <c r="B23" i="24"/>
  <c r="B18" i="24"/>
  <c r="B15" i="24"/>
  <c r="K100" i="21"/>
  <c r="L19" i="21"/>
  <c r="E108" i="21"/>
  <c r="F108" i="21"/>
  <c r="K108" i="21"/>
  <c r="L108" i="21"/>
  <c r="N108" i="21"/>
  <c r="O108" i="21"/>
  <c r="E104" i="21"/>
  <c r="F104" i="21"/>
  <c r="K104" i="21"/>
  <c r="M104" i="21" s="1"/>
  <c r="L104" i="21"/>
  <c r="N104" i="21"/>
  <c r="O104" i="21"/>
  <c r="E100" i="21"/>
  <c r="F100" i="21"/>
  <c r="L100" i="21"/>
  <c r="N100" i="21"/>
  <c r="O100" i="21"/>
  <c r="E97" i="21"/>
  <c r="F97" i="21"/>
  <c r="H97" i="21"/>
  <c r="I97" i="21"/>
  <c r="J97" i="21" s="1"/>
  <c r="J8" i="21" s="1"/>
  <c r="K97" i="21"/>
  <c r="L97" i="21"/>
  <c r="N97" i="21"/>
  <c r="O97" i="21"/>
  <c r="E91" i="21"/>
  <c r="F91" i="21"/>
  <c r="H91" i="21"/>
  <c r="I91" i="21"/>
  <c r="J91" i="21"/>
  <c r="K91" i="21"/>
  <c r="M91" i="21" s="1"/>
  <c r="L91" i="21"/>
  <c r="N91" i="21"/>
  <c r="P91" i="21" s="1"/>
  <c r="O91" i="21"/>
  <c r="E87" i="21"/>
  <c r="F87" i="21"/>
  <c r="K87" i="21"/>
  <c r="L87" i="21"/>
  <c r="N87" i="21"/>
  <c r="O87" i="21"/>
  <c r="F83" i="21"/>
  <c r="K83" i="21"/>
  <c r="M83" i="21" s="1"/>
  <c r="L83" i="21"/>
  <c r="N83" i="21"/>
  <c r="O83" i="21"/>
  <c r="E78" i="21"/>
  <c r="F78" i="21"/>
  <c r="K78" i="21"/>
  <c r="M78" i="21" s="1"/>
  <c r="L78" i="21"/>
  <c r="N78" i="21"/>
  <c r="O78" i="21"/>
  <c r="E74" i="21"/>
  <c r="F74" i="21"/>
  <c r="K74" i="21"/>
  <c r="M74" i="21" s="1"/>
  <c r="L74" i="21"/>
  <c r="N74" i="21"/>
  <c r="O74" i="21"/>
  <c r="E72" i="21"/>
  <c r="F72" i="21"/>
  <c r="K72" i="21"/>
  <c r="L72" i="21"/>
  <c r="N72" i="21"/>
  <c r="O72" i="21"/>
  <c r="E69" i="21"/>
  <c r="F69" i="21"/>
  <c r="K69" i="21"/>
  <c r="L69" i="21"/>
  <c r="N69" i="21"/>
  <c r="O69" i="21"/>
  <c r="E65" i="21"/>
  <c r="F65" i="21"/>
  <c r="K65" i="21"/>
  <c r="M65" i="21" s="1"/>
  <c r="L65" i="21"/>
  <c r="N65" i="21"/>
  <c r="O65" i="21"/>
  <c r="E61" i="21"/>
  <c r="F61" i="21"/>
  <c r="K61" i="21"/>
  <c r="L61" i="21"/>
  <c r="N61" i="21"/>
  <c r="O61" i="21"/>
  <c r="E55" i="21"/>
  <c r="F55" i="21"/>
  <c r="K55" i="21"/>
  <c r="M55" i="21" s="1"/>
  <c r="L55" i="21"/>
  <c r="N55" i="21"/>
  <c r="O55" i="21"/>
  <c r="E50" i="21"/>
  <c r="F50" i="21"/>
  <c r="K50" i="21"/>
  <c r="L50" i="21"/>
  <c r="N50" i="21"/>
  <c r="P50" i="21" s="1"/>
  <c r="O50" i="21"/>
  <c r="E44" i="21"/>
  <c r="F44" i="21"/>
  <c r="K44" i="21"/>
  <c r="M44" i="21" s="1"/>
  <c r="L44" i="21"/>
  <c r="N44" i="21"/>
  <c r="O44" i="21"/>
  <c r="E38" i="21"/>
  <c r="F38" i="21"/>
  <c r="K38" i="21"/>
  <c r="L38" i="21"/>
  <c r="N38" i="21"/>
  <c r="P38" i="21" s="1"/>
  <c r="O38" i="21"/>
  <c r="E33" i="21"/>
  <c r="F33" i="21"/>
  <c r="K33" i="21"/>
  <c r="M33" i="21" s="1"/>
  <c r="L33" i="21"/>
  <c r="N33" i="21"/>
  <c r="O33" i="21"/>
  <c r="E28" i="21"/>
  <c r="F28" i="21"/>
  <c r="K28" i="21"/>
  <c r="L28" i="21"/>
  <c r="N28" i="21"/>
  <c r="O28" i="21"/>
  <c r="E24" i="21"/>
  <c r="F24" i="21"/>
  <c r="K24" i="21"/>
  <c r="M24" i="21" s="1"/>
  <c r="L24" i="21"/>
  <c r="N24" i="21"/>
  <c r="O24" i="21"/>
  <c r="E19" i="21"/>
  <c r="F19" i="21"/>
  <c r="K19" i="21"/>
  <c r="M19" i="21" s="1"/>
  <c r="N19" i="21"/>
  <c r="O19" i="21"/>
  <c r="E16" i="21"/>
  <c r="F16" i="21"/>
  <c r="H8" i="21"/>
  <c r="K16" i="21"/>
  <c r="K8" i="21" s="1"/>
  <c r="M8" i="21" s="1"/>
  <c r="L16" i="21"/>
  <c r="N16" i="21"/>
  <c r="O16" i="21"/>
  <c r="B9" i="23" l="1"/>
  <c r="G9" i="22"/>
  <c r="M9" i="22"/>
  <c r="I8" i="21"/>
  <c r="C9" i="23" s="1"/>
  <c r="F8" i="21"/>
  <c r="E8" i="21"/>
  <c r="F8" i="24"/>
  <c r="D103" i="24"/>
  <c r="B8" i="24"/>
  <c r="E8" i="24"/>
  <c r="L8" i="21"/>
  <c r="D9" i="16"/>
  <c r="J9" i="22"/>
  <c r="J9" i="16"/>
  <c r="D43" i="24"/>
  <c r="C8" i="24"/>
  <c r="M43" i="24"/>
  <c r="M32" i="24"/>
  <c r="L8" i="24"/>
  <c r="K8" i="24"/>
  <c r="O8" i="21"/>
  <c r="N8" i="21"/>
  <c r="P8" i="21" s="1"/>
  <c r="B68" i="22"/>
  <c r="B9" i="22" s="1"/>
  <c r="C68" i="22"/>
  <c r="D69" i="22"/>
  <c r="D111" i="22"/>
  <c r="D112" i="22"/>
  <c r="D113" i="22"/>
  <c r="D9" i="23" l="1"/>
  <c r="G8" i="24"/>
  <c r="D8" i="24"/>
  <c r="M8" i="24"/>
  <c r="D68" i="22"/>
  <c r="C9" i="22"/>
  <c r="D9" i="22" s="1"/>
</calcChain>
</file>

<file path=xl/sharedStrings.xml><?xml version="1.0" encoding="utf-8"?>
<sst xmlns="http://schemas.openxmlformats.org/spreadsheetml/2006/main" count="826" uniqueCount="291">
  <si>
    <t>สถาบันยานยนต์</t>
  </si>
  <si>
    <t>สถาบันพัฒนาทรัพยากรมนุษย์</t>
  </si>
  <si>
    <t>สพน.เชียงแสน</t>
  </si>
  <si>
    <t>รวม สพร.1</t>
  </si>
  <si>
    <t>สพร.</t>
  </si>
  <si>
    <t>1 สมุทรปราการ</t>
  </si>
  <si>
    <t>ศพจ.</t>
  </si>
  <si>
    <t>ฉะเชิงเทรา</t>
  </si>
  <si>
    <t>รวม สพร. 2</t>
  </si>
  <si>
    <t>สพร.2</t>
  </si>
  <si>
    <t>สุพรรณบุรี</t>
  </si>
  <si>
    <t>สิงห์บุรี</t>
  </si>
  <si>
    <t>ชัยนาท</t>
  </si>
  <si>
    <t>อุทัยธานี</t>
  </si>
  <si>
    <t>รวม สพร. 3</t>
  </si>
  <si>
    <t>สพร.3</t>
  </si>
  <si>
    <t>ชลบุรี</t>
  </si>
  <si>
    <t>ปราจีนบุรี</t>
  </si>
  <si>
    <t>สระแก้ว</t>
  </si>
  <si>
    <t>รวม สพร. 4</t>
  </si>
  <si>
    <t>สพร.4</t>
  </si>
  <si>
    <t>ราชบุรี</t>
  </si>
  <si>
    <t>เพชรบุรี</t>
  </si>
  <si>
    <t>กาญจนบุรี</t>
  </si>
  <si>
    <t>ประจวบคีรีขันธ์</t>
  </si>
  <si>
    <t>รวม สพร. 5</t>
  </si>
  <si>
    <t>สพร.5</t>
  </si>
  <si>
    <t>นครราชสีมา</t>
  </si>
  <si>
    <t>ชัยภูมิ</t>
  </si>
  <si>
    <t>สุรินทร์</t>
  </si>
  <si>
    <t>บุรีรัมย์</t>
  </si>
  <si>
    <t>รวม สพร. 6</t>
  </si>
  <si>
    <t>สพร.6</t>
  </si>
  <si>
    <t>ขอนแก่น</t>
  </si>
  <si>
    <t>กาฬสินธุ์</t>
  </si>
  <si>
    <t>มุกดาหาร</t>
  </si>
  <si>
    <t>หนองบัวลำภู</t>
  </si>
  <si>
    <t>มหาสารคาม</t>
  </si>
  <si>
    <t>รวม สพร.7</t>
  </si>
  <si>
    <t>สพร.7</t>
  </si>
  <si>
    <t>อุบลราชธานี</t>
  </si>
  <si>
    <t>ศรีสะเกษ</t>
  </si>
  <si>
    <t>อำนาจเจริญ</t>
  </si>
  <si>
    <t>ร้อยเอ็ด</t>
  </si>
  <si>
    <t>ยโสธร</t>
  </si>
  <si>
    <t>รวม สพร. 8</t>
  </si>
  <si>
    <t>สพร.8</t>
  </si>
  <si>
    <t>นครสวรรค์</t>
  </si>
  <si>
    <t>พิจิตร</t>
  </si>
  <si>
    <t>กำแพงเพชร</t>
  </si>
  <si>
    <t>ตาก</t>
  </si>
  <si>
    <t>รวม  สพร. 9</t>
  </si>
  <si>
    <t>สพร. 9</t>
  </si>
  <si>
    <t>พิษณุโลก</t>
  </si>
  <si>
    <t>เลย</t>
  </si>
  <si>
    <t>เพชรบูรณ์</t>
  </si>
  <si>
    <t>อุตรดิตถ์</t>
  </si>
  <si>
    <t>สุโขทัย</t>
  </si>
  <si>
    <t>รวม สพร. 10</t>
  </si>
  <si>
    <t>สพร. 10</t>
  </si>
  <si>
    <t>ลำปาง</t>
  </si>
  <si>
    <t>ลำพูน</t>
  </si>
  <si>
    <t>แพร่</t>
  </si>
  <si>
    <t>รวม สพร. 11</t>
  </si>
  <si>
    <t>สพร. 11</t>
  </si>
  <si>
    <t>สุราษฎร์ธานี</t>
  </si>
  <si>
    <t>ชุมพร</t>
  </si>
  <si>
    <t>ระนอง</t>
  </si>
  <si>
    <t>รวม สพร. 12</t>
  </si>
  <si>
    <t>สพร. 12</t>
  </si>
  <si>
    <t>สงขลา</t>
  </si>
  <si>
    <t>สตูล</t>
  </si>
  <si>
    <t>รวม สพร. 13</t>
  </si>
  <si>
    <t>สพร. 13</t>
  </si>
  <si>
    <t>กรุงเทพฯ</t>
  </si>
  <si>
    <t>รวม สพร.14</t>
  </si>
  <si>
    <t>สพร. 14</t>
  </si>
  <si>
    <t>ปทุมธานี</t>
  </si>
  <si>
    <t>นนทบุรี</t>
  </si>
  <si>
    <t>นครนายก</t>
  </si>
  <si>
    <t>รวม สพร. 15</t>
  </si>
  <si>
    <t>สพร. 15</t>
  </si>
  <si>
    <t>พระนครศรีอยุธยา</t>
  </si>
  <si>
    <t>อ่างทอง</t>
  </si>
  <si>
    <t>สระบุรี</t>
  </si>
  <si>
    <t>ลพบุรี</t>
  </si>
  <si>
    <t>รวม สพร. 16</t>
  </si>
  <si>
    <t>สพร. 16</t>
  </si>
  <si>
    <t>นครปฐม</t>
  </si>
  <si>
    <t>สมุทรสาคร</t>
  </si>
  <si>
    <t>สมุทรสงคราม</t>
  </si>
  <si>
    <t>รวม สพร. 17</t>
  </si>
  <si>
    <t>สพร. 17</t>
  </si>
  <si>
    <t>ระยอง</t>
  </si>
  <si>
    <t>จันทบุรี</t>
  </si>
  <si>
    <t>ตราด</t>
  </si>
  <si>
    <t>รวม สพร. 18</t>
  </si>
  <si>
    <t>สพร. 18</t>
  </si>
  <si>
    <t>อุดรธานี</t>
  </si>
  <si>
    <t>หนองคาย</t>
  </si>
  <si>
    <t>บึงกาฬ</t>
  </si>
  <si>
    <t>สกลนคร</t>
  </si>
  <si>
    <t>นครพนม</t>
  </si>
  <si>
    <t>รวม สพร. 19</t>
  </si>
  <si>
    <t>สพร. 19</t>
  </si>
  <si>
    <t>เชียงใหม่</t>
  </si>
  <si>
    <t>แม่ฮ่องสอน</t>
  </si>
  <si>
    <t>รวม สพร. 20</t>
  </si>
  <si>
    <t>สพร. 20</t>
  </si>
  <si>
    <t>เชียงราย</t>
  </si>
  <si>
    <t>พะเยา</t>
  </si>
  <si>
    <t>น่าน</t>
  </si>
  <si>
    <t>รวม สพร. 21</t>
  </si>
  <si>
    <t>สพร. 21</t>
  </si>
  <si>
    <t>ภูเก็ต</t>
  </si>
  <si>
    <t>พังงา</t>
  </si>
  <si>
    <t>กระบี่</t>
  </si>
  <si>
    <t>รวม สพร. 22</t>
  </si>
  <si>
    <t>สพร. 22</t>
  </si>
  <si>
    <t>นครศรีธรรมราช</t>
  </si>
  <si>
    <t>พัทลุง</t>
  </si>
  <si>
    <t>ตรัง</t>
  </si>
  <si>
    <t>สพร. 23 ปัตตานี</t>
  </si>
  <si>
    <t xml:space="preserve">สพร. 24 ยะลา </t>
  </si>
  <si>
    <t>สพร. 25 นราธิวาส</t>
  </si>
  <si>
    <t>หน่วยงาน</t>
  </si>
  <si>
    <t>เป้าหมาย</t>
  </si>
  <si>
    <t>รวมเข้า</t>
  </si>
  <si>
    <t>สถาบันพัฒนาฝีมือแรงงาน 1 สมุทรปราการ</t>
  </si>
  <si>
    <t>สถาบันพัฒนาฝีมือแรงงาน 2 สุพรรณบุรี</t>
  </si>
  <si>
    <t>สถาบันพัฒนาฝีมือแรงงาน 3 ชลบุรี</t>
  </si>
  <si>
    <t>ศูนย์พัฒนาฝีมือแรงงานจังหวัดปราจีนบุรี</t>
  </si>
  <si>
    <t>ศูนย์พัฒนาฝีมือแรงงานจังหวัดสระแก้ว</t>
  </si>
  <si>
    <t>สถาบันพัฒนาฝีมือแรงงาน 4 ราชบุรี</t>
  </si>
  <si>
    <t>สถาบันพัฒนาฝีมือแรงงาน 5 นครราชสีมา</t>
  </si>
  <si>
    <t>สถาบันพัฒนาฝีมือแรงงาน 6 ขอนแก่น</t>
  </si>
  <si>
    <t>สถาบันพัฒนาฝีมือแรงงาน 7 อุบลราชธานี</t>
  </si>
  <si>
    <t>สถาบันพัฒนาฝีมือแรงงาน 8 นครสวรรค์</t>
  </si>
  <si>
    <t>สถาบันพัฒนาฝีมือแรงงาน 9 พิษณุโลก</t>
  </si>
  <si>
    <t>สถาบันพัฒนาฝีมือแรงงาน 10 ลำปาง</t>
  </si>
  <si>
    <t>สถาบันพัฒนาฝีมือแรงงาน 11 สุราษฎร์ธานี</t>
  </si>
  <si>
    <t>สถาบันพัฒนาฝีมือแรงงาน 18 อุดรธานี</t>
  </si>
  <si>
    <t>สถาบันพัฒนาฝีมือแรงงาน 17 ระยอง</t>
  </si>
  <si>
    <t>สถาบันพัฒนาฝีมือแรงงาน 15 พระนครศรีอยุธยา</t>
  </si>
  <si>
    <t>สถาบันพัฒนาฝีมือแรงงาน 14 ปทุมธานี</t>
  </si>
  <si>
    <t>สถาบันพัฒนาฝีมือแรงงาน 13 กรุงเทพมหานคร</t>
  </si>
  <si>
    <t>สถาบันพัฒนาฝีมือแรงงาน 19 เชียงใหม่</t>
  </si>
  <si>
    <t>ศูนย์พัฒนาฝีมือแรงงานจังหวัดแม่ฮ่องสอน</t>
  </si>
  <si>
    <t>สถาบันพัฒนาฝีมือแรงงาน 20 เชียงราย</t>
  </si>
  <si>
    <t>สถาบันพัฒนาฝีมือแรงงาน 21 ภูเก็ต</t>
  </si>
  <si>
    <t>สถาบันพัฒนาฝีมือแรงงาน 22 นครศรีธรรมราช</t>
  </si>
  <si>
    <t>สถาบันพัฒนาฝีมือแรงงาน 25 นราธิวาส</t>
  </si>
  <si>
    <t>สถาบันพัฒนาฝีมือแรงงาน 23 ปัตตานี</t>
  </si>
  <si>
    <t>สถาบันพัฒนาฝีมือแรงงาน 24 ยะลา</t>
  </si>
  <si>
    <t>สถาบันพัฒนาฝีมือแรงงาน 12 สงขลา</t>
  </si>
  <si>
    <t>สถาบันพัฒนาฝีมือแรงงาน 16 นครปฐม</t>
  </si>
  <si>
    <t>ร้อยละ</t>
  </si>
  <si>
    <t>รวมทั้งสิ้น</t>
  </si>
  <si>
    <t>สพร. 11 สุราษฎร์ธานี</t>
  </si>
  <si>
    <t>สพร. 10 ลำปาง</t>
  </si>
  <si>
    <t>สพร. 12 สงขลา</t>
  </si>
  <si>
    <t>สพร. 13 กรุงเทพมหานคร</t>
  </si>
  <si>
    <t>สพร. 14 ปทุมธานี</t>
  </si>
  <si>
    <t>สพร. 15 พระนครศรีอยุธยา</t>
  </si>
  <si>
    <t>สพร. 16 นครปฐม</t>
  </si>
  <si>
    <t>สพร. 17 ระยอง</t>
  </si>
  <si>
    <t>สพร. 18 อุดรธานี</t>
  </si>
  <si>
    <t>สพร. 19 เชียงใหม่</t>
  </si>
  <si>
    <t>สพร. 20 เชียงราย</t>
  </si>
  <si>
    <t>สพร. 21 ภูเก็ต</t>
  </si>
  <si>
    <t>สพร. 22 นครศรีธรรมราช</t>
  </si>
  <si>
    <t>สำนักมาตรฐานและทดสอบฝีมือแรงงาน</t>
  </si>
  <si>
    <t>ส่งเสริมและสนับสนุนให้สถานประกอบกิจการ</t>
  </si>
  <si>
    <t>ดำเนินการฝึกอบรมฯ ตาม พ.ร.บ ส่งเสริมฯ</t>
  </si>
  <si>
    <t>ฝึกอบรมแรงงานกลุ่มเป้าหมายเฉพาะ</t>
  </si>
  <si>
    <t>เพื่อเพิ่มโอกาสในการประกอบอาชีพ</t>
  </si>
  <si>
    <t>ฝึกอบรมแรงงานผู้สูงอายุ</t>
  </si>
  <si>
    <t>ผลงาน</t>
  </si>
  <si>
    <t xml:space="preserve">  เป้าหมาย 12 เดือน</t>
  </si>
  <si>
    <t>สพร. 1 สมุทรปราการ</t>
  </si>
  <si>
    <t>สำนักงานพัฒนาฝีมือแรงงานจังหวัดฉะเชิงเทรา</t>
  </si>
  <si>
    <t>สำนักงานพัฒนาฝีมือแรงงานจังหวัดสิงห์บุรี</t>
  </si>
  <si>
    <t>สำนักงานพัฒนาฝีมือแรงงานจังหวัดชัยนาท</t>
  </si>
  <si>
    <t>สำนักงานพัฒนาฝีมือแรงงานจังหวัดอุทัยธานี</t>
  </si>
  <si>
    <t>สำนักงานพัฒนาฝีมือแรงงานจังหวัดเพชรบุรี</t>
  </si>
  <si>
    <t>สำนักงานพัฒนาฝีมือแรงงานจังหวัดกาญจนบุรี</t>
  </si>
  <si>
    <t>สำนักงานพัฒนาฝีมือแรงงานจังหวัดประจวบคีรีขันธ์</t>
  </si>
  <si>
    <t>สำนักงานพัฒนาฝีมือแรงงานจังหวัดชัยภูมิ</t>
  </si>
  <si>
    <t>สำนักงานพัฒนาฝีมือแรงงานจังหวัดสุรินทร์</t>
  </si>
  <si>
    <t>สำนักงานพัฒนาฝีมือแรงงานจังหวัดบุรีรัมย์</t>
  </si>
  <si>
    <t>สำนักงานพัฒนาฝีมือแรงงานจังหวัดกาฬสินธุ์</t>
  </si>
  <si>
    <t>สำนักงานพัฒนาฝีมือแรงงานจังหวัดมุกดาหาร</t>
  </si>
  <si>
    <t>สำนักงานพัฒนาฝีมือแรงงานจังหวัดหนองบัวลำภู</t>
  </si>
  <si>
    <t>สำนักงานพัฒนาฝีมือแรงงานจังหวัดมหาสารคาม</t>
  </si>
  <si>
    <t>สำนักงานพัฒนาฝีมือแรงงานจังหวัดศรีสะเกษ</t>
  </si>
  <si>
    <t>สำนักงานพัฒนาฝีมือแรงงานจังหวัดอำนาจเจริญ</t>
  </si>
  <si>
    <t>สำนักงานพัฒนาฝีมือแรงงานจังหวัดร้อยเอ็ด</t>
  </si>
  <si>
    <t>สำนักงานพัฒนาฝีมือแรงงานจังหวัดยโสธร</t>
  </si>
  <si>
    <t>สำนักงานพัฒนาฝีมือแรงงานจังหวัดพิจิตร</t>
  </si>
  <si>
    <t>สำนักงานพัฒนาฝีมือแรงงานจังหวัดกำแพงเพชร</t>
  </si>
  <si>
    <t>สำนักงานพัฒนาฝีมือแรงงานจังหวัดตาก</t>
  </si>
  <si>
    <t>สำนักงานพัฒนาฝีมือแรงงานจังหวัดเลย</t>
  </si>
  <si>
    <t>สำนักงานพัฒนาฝีมือแรงงานจังหวัดเพชรบูรณ์</t>
  </si>
  <si>
    <t>สำนักงานพัฒนาฝีมือแรงงานจังหวัดอุตรดิตถ์</t>
  </si>
  <si>
    <t>สำนักงานพัฒนาฝีมือแรงงานจังหวัดสุโขทัย</t>
  </si>
  <si>
    <t>สำนักงานพัฒนาฝีมือแรงงานจังหวัดลำพูน</t>
  </si>
  <si>
    <t>สำนักงานพัฒนาฝีมือแรงงานจังหวัดแพร่</t>
  </si>
  <si>
    <t>สำนักงานพัฒนาฝีมือแรงงานจังหวัดชุมพร</t>
  </si>
  <si>
    <t>สำนักงานพัฒนาฝีมือแรงงานจังหวัดระนอง</t>
  </si>
  <si>
    <t>สำนักงานพัฒนาฝีมือแรงงานจังหวัดสตูล</t>
  </si>
  <si>
    <t>สำนักงานพัฒนาฝีมือแรงงานจังหวัดนนทบุรี</t>
  </si>
  <si>
    <t>สำนักงานพัฒนาฝีมือแรงงานจังหวัดนครนายก</t>
  </si>
  <si>
    <t>สำนักงานพัฒนาฝีมือแรงงานจังหวัดอ่างทอง</t>
  </si>
  <si>
    <t>สำนักงานพัฒนาฝีมือแรงงานจังหวัดสระบุรี</t>
  </si>
  <si>
    <t>สำนักงานพัฒนาฝีมือแรงงานจังหวัดลพบุรี</t>
  </si>
  <si>
    <t>สำนักงานพัฒนาฝีมือแรงงานจังหวัดสมุทรสาคร</t>
  </si>
  <si>
    <t>สำนักงานพัฒนาฝีมือแรงงานจังหวัดสมุทรสงคราม</t>
  </si>
  <si>
    <t>สำนักงานพัฒนาฝีมือแรงงานจังหวัดจันทบุรี</t>
  </si>
  <si>
    <t>สำนักงานพัฒนาฝีมือแรงงานจังหวัดตราด</t>
  </si>
  <si>
    <t>สำนักงานพัฒนาฝีมือแรงงานจังหวัดหนองคาย</t>
  </si>
  <si>
    <t>สำนักงานพัฒนาฝีมือแรงงานจังหวัดบึงกาฬ</t>
  </si>
  <si>
    <t>สำนักงานพัฒนาฝีมือแรงงานจังหวัดสกลนคร</t>
  </si>
  <si>
    <t>สำนักงานพัฒนาฝีมือแรงงานจังหวัดนครพนม</t>
  </si>
  <si>
    <t>สำนักงานพัฒนาฝีมือแรงงานจังหวัดพะเยา</t>
  </si>
  <si>
    <t>สำนักงานพัฒนาฝีมือแรงงานจังหวัดน่าน</t>
  </si>
  <si>
    <t>สำนักงานพัฒนาฝีมือแรงงานจังหวัดพังงา</t>
  </si>
  <si>
    <t>สำนักงานพัฒนาฝีมือแรงงานจังหวัดกระบี่</t>
  </si>
  <si>
    <t>สำนักงานพัฒนาฝีมือแรงงานจังหวัดพัทลุง</t>
  </si>
  <si>
    <t>สำนักงานพัฒนาฝีมือแรงงานจังหวัดตรัง</t>
  </si>
  <si>
    <t>กลุ่มงานพัฒนาวิทยากรต้นแบบ</t>
  </si>
  <si>
    <t>สพร. 2 สุพรรณบุรี</t>
  </si>
  <si>
    <t>สพร. 3 ชลบุรี</t>
  </si>
  <si>
    <t>สพร. 4 ราชบุรี</t>
  </si>
  <si>
    <t>สพร. 5 นครราชสีมา</t>
  </si>
  <si>
    <t>สพร. 6 ขอนแก่น</t>
  </si>
  <si>
    <t>สพร. 7 อุบลราชธานี</t>
  </si>
  <si>
    <t>สพร. 8 นครสวรรค์</t>
  </si>
  <si>
    <t>สพร. 9 พิษณุโลก</t>
  </si>
  <si>
    <t>สถาบันพัฒนาฝีมือแรงงานนานาชาติเชียงแสน</t>
  </si>
  <si>
    <t>กิจกรรมเพิ่มศักยภาพแรงงาน</t>
  </si>
  <si>
    <t>เตรียมเข้าสู่อุตสาหกรรมเป้าหมาย</t>
  </si>
  <si>
    <t>แห่งอนาคต</t>
  </si>
  <si>
    <t>กิจกรรม เพิ่มศักยภาพกำลังแรงงานภาคอุตสาหกรรมและบริการไปสู่ Thailand 4.0</t>
  </si>
  <si>
    <t>ฝึกอาชีพราย sector และ core Technologies</t>
  </si>
  <si>
    <t>ตามโมเดล Thailand 4.0</t>
  </si>
  <si>
    <t>อบรมเพิ่มขีดความสามารถด้าน</t>
  </si>
  <si>
    <t>ภาษาต่างประเทศ</t>
  </si>
  <si>
    <t>ฝึกอบรมฝีมือแรงงานในพื้นที่จังหวัด</t>
  </si>
  <si>
    <t>ผลการดำเนินงานพัฒนาฝีมือแรงงาน ปีงบประมาณ 2561</t>
  </si>
  <si>
    <t xml:space="preserve">โครงการ </t>
  </si>
  <si>
    <t>โครงการ เพิ่มศักยภาพแรงงานรองรับ Thailand 4.0</t>
  </si>
  <si>
    <t>โครงการศูนย์ฝึกอบรมเทคโนโลยีชั้นสูง</t>
  </si>
  <si>
    <t>รองรับอุตสาหกรรมแห่งอนาคต</t>
  </si>
  <si>
    <t>โครงการเพิ่มผลิตภาพแรงงาน</t>
  </si>
  <si>
    <t>สู่ SME 4.0</t>
  </si>
  <si>
    <t>เขตเศรษฐกิจพิเศษ</t>
  </si>
  <si>
    <t>โครงการเพิ่มทักษะกำลังแรงงาน</t>
  </si>
  <si>
    <t>ในเขตพื้นที่ 10 จังหวัด ในพื้นที่</t>
  </si>
  <si>
    <t>โครงการพัฒนาอุตสาหกรรม</t>
  </si>
  <si>
    <t>เทคโนโลยีชั้นสูงและอุตสาหกรรม</t>
  </si>
  <si>
    <t>แห่งอนาคตในพื้นที่ระเบียงเศรษฐกิจ</t>
  </si>
  <si>
    <t>ภาคตะวันออก</t>
  </si>
  <si>
    <t>โครงการควบคุมและกำกับดูแล</t>
  </si>
  <si>
    <t>การประกอบอาชีพที่อาจเป็นอันตราย</t>
  </si>
  <si>
    <t>ต่อสาธารณะหรือต้องใช้ความรู้</t>
  </si>
  <si>
    <t>ความสามารถ Safety At Work</t>
  </si>
  <si>
    <t>โครงการพัฒนาฝีมือให้แก่กลุ่มวิสาหกิจชุมชน</t>
  </si>
  <si>
    <t>และผู้มีรายได้น้อย</t>
  </si>
  <si>
    <t>โครงการยกระดับแรงงานไทยให้ได้มาตรฐานฝีมือแรงงานเพื่อรองรับการแข่งขัน</t>
  </si>
  <si>
    <t>กิจกรรมพัฒนาศักยภาพแรงงานเพื่อรองรับ</t>
  </si>
  <si>
    <t>การจ่ายค่าจ้างตามมาตรฐานฝีมือ</t>
  </si>
  <si>
    <t>กิจกรรมทดสอบมาตรฐานฝีมือแรงงาน</t>
  </si>
  <si>
    <t>ให้มีสมรรถนะ</t>
  </si>
  <si>
    <t>กิจกรรมพัฒนาศักยภาพมาตรฐาน</t>
  </si>
  <si>
    <t>ฝีมือแรงงานไทยในต่างประเทศ</t>
  </si>
  <si>
    <t>โครงการพัฒนาฝีมือแรงงานนานาชาติ</t>
  </si>
  <si>
    <t>เพื่อการพัฒนาความร่วมมือทางเศรษฐกิจ</t>
  </si>
  <si>
    <t>ในอนุภิภาคลุ่มแม่น้ำโขงฯ</t>
  </si>
  <si>
    <t>ผลผลิตพัฒนา/ขับเคลื่อนความร่วมมือเครือข่ายและส่งเสริมการพัฒนาฝีมือแรงงาน</t>
  </si>
  <si>
    <t>พัฒนาช่างช่วยคนพิการกับ</t>
  </si>
  <si>
    <t>มูลนิธิขาเทียม</t>
  </si>
  <si>
    <t>สถาบันพัฒนาทรัพยากรมนุษย์สำหรับอุตสาหกรรม</t>
  </si>
  <si>
    <t>สำนักงานรับรองความรู้ความสามารถ</t>
  </si>
  <si>
    <t>ผู้ผ่าน</t>
  </si>
  <si>
    <t>สรุปผลการดำเนินงานพัฒนาฝีมือแรงงานในภาพรวมทุกผลผลิต/กิจกรรม/โครงการ ปีงบประมาณ 2561</t>
  </si>
  <si>
    <t xml:space="preserve">ตุลาคม 2560  - กันยายน 2561  </t>
  </si>
  <si>
    <t>ข้อมูล ณ วันที่ 20 ธ.ค.61</t>
  </si>
  <si>
    <t>ตุลาคม 2560 - กันยายน 2561 เป้าหมาย 12 เดือน</t>
  </si>
  <si>
    <t>ตุลาคม 2560 - กันยายน 2561   เป้าหมาย 12 เดือน</t>
  </si>
  <si>
    <t>ตุลาคม 2560 - กันยายน 2561  เป้าหมาย 12 เดือน</t>
  </si>
  <si>
    <t>ชายแดนภาคใต้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</si>
</sst>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(* #,##0.00_);_(* \(#,##0.00\);_(* &quot;-&quot;??_);_(@_)"/>
    <numFmt numFmtId="188" formatCode="&quot;$&quot;#,##0_);\(&quot;$&quot;#,##0\)"/>
  </numFmts>
  <fonts count="3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4"/>
      <name val="AngsanaUPC"/>
      <family val="1"/>
    </font>
    <font>
      <sz val="14"/>
      <name val="AngsanaUPC"/>
      <family val="1"/>
      <charset val="222"/>
    </font>
    <font>
      <b/>
      <sz val="14"/>
      <name val="TH SarabunPSK"/>
      <family val="2"/>
    </font>
    <font>
      <sz val="11"/>
      <color theme="1"/>
      <name val="Tahoma"/>
      <family val="2"/>
      <scheme val="minor"/>
    </font>
    <font>
      <b/>
      <sz val="14"/>
      <color indexed="8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4"/>
      <color theme="1"/>
      <name val="TH SarabunPSK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187" fontId="23" fillId="0" borderId="0" applyFont="0" applyFill="0" applyBorder="0" applyAlignment="0" applyProtection="0"/>
    <xf numFmtId="0" fontId="1" fillId="0" borderId="0"/>
    <xf numFmtId="0" fontId="18" fillId="0" borderId="0"/>
    <xf numFmtId="0" fontId="23" fillId="0" borderId="0"/>
    <xf numFmtId="0" fontId="19" fillId="0" borderId="0"/>
    <xf numFmtId="43" fontId="18" fillId="0" borderId="0" applyFont="0" applyFill="0" applyBorder="0" applyAlignment="0" applyProtection="0"/>
    <xf numFmtId="188" fontId="21" fillId="0" borderId="0" applyFont="0" applyFill="0" applyBorder="0" applyAlignment="0" applyProtection="0"/>
    <xf numFmtId="0" fontId="18" fillId="0" borderId="0"/>
    <xf numFmtId="0" fontId="18" fillId="0" borderId="0"/>
    <xf numFmtId="0" fontId="20" fillId="0" borderId="0"/>
  </cellStyleXfs>
  <cellXfs count="126">
    <xf numFmtId="0" fontId="0" fillId="0" borderId="0" xfId="0"/>
    <xf numFmtId="0" fontId="22" fillId="0" borderId="17" xfId="51" applyFont="1" applyFill="1" applyBorder="1" applyAlignment="1">
      <alignment horizontal="left" vertical="top"/>
    </xf>
    <xf numFmtId="0" fontId="24" fillId="34" borderId="17" xfId="51" applyFont="1" applyFill="1" applyBorder="1" applyAlignment="1">
      <alignment horizontal="left" vertical="top"/>
    </xf>
    <xf numFmtId="0" fontId="22" fillId="34" borderId="17" xfId="51" applyFont="1" applyFill="1" applyBorder="1" applyAlignment="1">
      <alignment horizontal="left" vertical="top"/>
    </xf>
    <xf numFmtId="0" fontId="25" fillId="0" borderId="17" xfId="51" applyFont="1" applyFill="1" applyBorder="1" applyAlignment="1">
      <alignment horizontal="left" vertical="top"/>
    </xf>
    <xf numFmtId="0" fontId="25" fillId="34" borderId="17" xfId="51" applyFont="1" applyFill="1" applyBorder="1" applyAlignment="1">
      <alignment horizontal="left" vertical="top"/>
    </xf>
    <xf numFmtId="0" fontId="24" fillId="34" borderId="12" xfId="51" applyFont="1" applyFill="1" applyBorder="1" applyAlignment="1">
      <alignment horizontal="left" vertical="top"/>
    </xf>
    <xf numFmtId="0" fontId="24" fillId="34" borderId="15" xfId="51" applyFont="1" applyFill="1" applyBorder="1" applyAlignment="1">
      <alignment horizontal="left" vertical="top"/>
    </xf>
    <xf numFmtId="0" fontId="22" fillId="0" borderId="18" xfId="51" applyFont="1" applyFill="1" applyBorder="1" applyAlignment="1">
      <alignment horizontal="left" vertical="top"/>
    </xf>
    <xf numFmtId="0" fontId="22" fillId="33" borderId="16" xfId="51" applyFont="1" applyFill="1" applyBorder="1" applyAlignment="1">
      <alignment horizontal="left" vertical="top"/>
    </xf>
    <xf numFmtId="0" fontId="22" fillId="34" borderId="18" xfId="51" applyFont="1" applyFill="1" applyBorder="1" applyAlignment="1">
      <alignment horizontal="left" vertical="top"/>
    </xf>
    <xf numFmtId="0" fontId="22" fillId="34" borderId="16" xfId="51" applyFont="1" applyFill="1" applyBorder="1" applyAlignment="1">
      <alignment horizontal="left" vertical="top"/>
    </xf>
    <xf numFmtId="0" fontId="22" fillId="34" borderId="14" xfId="51" applyFont="1" applyFill="1" applyBorder="1" applyAlignment="1">
      <alignment horizontal="left" vertical="top"/>
    </xf>
    <xf numFmtId="0" fontId="25" fillId="34" borderId="16" xfId="51" applyFont="1" applyFill="1" applyBorder="1" applyAlignment="1">
      <alignment horizontal="left" vertical="top"/>
    </xf>
    <xf numFmtId="0" fontId="25" fillId="0" borderId="18" xfId="51" applyFont="1" applyFill="1" applyBorder="1" applyAlignment="1">
      <alignment horizontal="left" vertical="top"/>
    </xf>
    <xf numFmtId="0" fontId="25" fillId="34" borderId="12" xfId="51" applyFont="1" applyFill="1" applyBorder="1" applyAlignment="1">
      <alignment horizontal="left" vertical="top"/>
    </xf>
    <xf numFmtId="0" fontId="22" fillId="34" borderId="12" xfId="51" applyFont="1" applyFill="1" applyBorder="1" applyAlignment="1">
      <alignment horizontal="left" vertical="top"/>
    </xf>
    <xf numFmtId="0" fontId="22" fillId="34" borderId="15" xfId="51" applyFont="1" applyFill="1" applyBorder="1" applyAlignment="1">
      <alignment horizontal="left" vertical="top"/>
    </xf>
    <xf numFmtId="0" fontId="26" fillId="0" borderId="13" xfId="0" applyNumberFormat="1" applyFont="1" applyFill="1" applyBorder="1" applyAlignment="1">
      <alignment vertical="center"/>
    </xf>
    <xf numFmtId="0" fontId="26" fillId="0" borderId="13" xfId="51" applyFont="1" applyFill="1" applyBorder="1" applyAlignment="1">
      <alignment vertical="center"/>
    </xf>
    <xf numFmtId="0" fontId="22" fillId="0" borderId="13" xfId="51" applyFont="1" applyFill="1" applyBorder="1" applyAlignment="1">
      <alignment vertical="center"/>
    </xf>
    <xf numFmtId="0" fontId="26" fillId="0" borderId="13" xfId="51" applyNumberFormat="1" applyFont="1" applyFill="1" applyBorder="1" applyAlignment="1">
      <alignment vertical="center"/>
    </xf>
    <xf numFmtId="0" fontId="26" fillId="0" borderId="13" xfId="51" applyFont="1" applyFill="1" applyBorder="1" applyAlignment="1">
      <alignment horizontal="left" vertical="center"/>
    </xf>
    <xf numFmtId="0" fontId="22" fillId="0" borderId="13" xfId="51" applyFont="1" applyFill="1" applyBorder="1" applyAlignment="1">
      <alignment vertical="top"/>
    </xf>
    <xf numFmtId="0" fontId="27" fillId="0" borderId="13" xfId="0" applyNumberFormat="1" applyFont="1" applyFill="1" applyBorder="1" applyAlignment="1">
      <alignment vertical="center"/>
    </xf>
    <xf numFmtId="0" fontId="27" fillId="0" borderId="13" xfId="51" applyFont="1" applyFill="1" applyBorder="1" applyAlignment="1">
      <alignment vertical="center"/>
    </xf>
    <xf numFmtId="0" fontId="27" fillId="0" borderId="13" xfId="51" applyNumberFormat="1" applyFont="1" applyFill="1" applyBorder="1" applyAlignment="1">
      <alignment vertical="center"/>
    </xf>
    <xf numFmtId="0" fontId="27" fillId="0" borderId="13" xfId="51" applyFont="1" applyFill="1" applyBorder="1" applyAlignment="1">
      <alignment horizontal="left" vertical="center"/>
    </xf>
    <xf numFmtId="3" fontId="27" fillId="0" borderId="13" xfId="0" applyNumberFormat="1" applyFont="1" applyFill="1" applyBorder="1"/>
    <xf numFmtId="2" fontId="22" fillId="0" borderId="13" xfId="0" applyNumberFormat="1" applyFont="1" applyFill="1" applyBorder="1" applyAlignment="1">
      <alignment horizontal="right"/>
    </xf>
    <xf numFmtId="2" fontId="26" fillId="0" borderId="13" xfId="0" applyNumberFormat="1" applyFont="1" applyFill="1" applyBorder="1" applyAlignment="1">
      <alignment horizontal="right"/>
    </xf>
    <xf numFmtId="0" fontId="26" fillId="0" borderId="0" xfId="0" applyFont="1" applyFill="1"/>
    <xf numFmtId="0" fontId="26" fillId="0" borderId="11" xfId="0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2" fillId="0" borderId="13" xfId="0" applyFont="1" applyFill="1" applyBorder="1" applyAlignment="1">
      <alignment horizontal="center"/>
    </xf>
    <xf numFmtId="3" fontId="22" fillId="0" borderId="13" xfId="0" applyNumberFormat="1" applyFont="1" applyFill="1" applyBorder="1" applyAlignment="1">
      <alignment horizontal="right"/>
    </xf>
    <xf numFmtId="0" fontId="22" fillId="0" borderId="13" xfId="0" applyFont="1" applyFill="1" applyBorder="1" applyAlignment="1">
      <alignment horizontal="right"/>
    </xf>
    <xf numFmtId="3" fontId="22" fillId="0" borderId="13" xfId="0" applyNumberFormat="1" applyFont="1" applyFill="1" applyBorder="1"/>
    <xf numFmtId="0" fontId="22" fillId="0" borderId="13" xfId="0" applyFont="1" applyFill="1" applyBorder="1"/>
    <xf numFmtId="0" fontId="22" fillId="0" borderId="0" xfId="0" applyFont="1" applyFill="1"/>
    <xf numFmtId="3" fontId="26" fillId="0" borderId="13" xfId="0" applyNumberFormat="1" applyFont="1" applyFill="1" applyBorder="1" applyAlignment="1">
      <alignment horizontal="right"/>
    </xf>
    <xf numFmtId="0" fontId="26" fillId="0" borderId="13" xfId="0" applyFont="1" applyFill="1" applyBorder="1"/>
    <xf numFmtId="3" fontId="26" fillId="0" borderId="13" xfId="0" applyNumberFormat="1" applyFont="1" applyFill="1" applyBorder="1"/>
    <xf numFmtId="2" fontId="22" fillId="0" borderId="13" xfId="0" applyNumberFormat="1" applyFont="1" applyFill="1" applyBorder="1"/>
    <xf numFmtId="0" fontId="22" fillId="0" borderId="0" xfId="0" applyFont="1" applyFill="1" applyAlignment="1"/>
    <xf numFmtId="0" fontId="22" fillId="0" borderId="13" xfId="0" applyFont="1" applyFill="1" applyBorder="1" applyAlignment="1">
      <alignment horizontal="center"/>
    </xf>
    <xf numFmtId="0" fontId="26" fillId="0" borderId="23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27" fillId="0" borderId="0" xfId="0" applyFont="1" applyFill="1"/>
    <xf numFmtId="0" fontId="27" fillId="0" borderId="13" xfId="0" applyFont="1" applyFill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3" fontId="28" fillId="0" borderId="13" xfId="0" applyNumberFormat="1" applyFont="1" applyFill="1" applyBorder="1"/>
    <xf numFmtId="2" fontId="28" fillId="0" borderId="13" xfId="0" applyNumberFormat="1" applyFont="1" applyFill="1" applyBorder="1"/>
    <xf numFmtId="0" fontId="28" fillId="0" borderId="0" xfId="0" applyFont="1" applyFill="1"/>
    <xf numFmtId="0" fontId="27" fillId="0" borderId="13" xfId="0" applyFont="1" applyFill="1" applyBorder="1"/>
    <xf numFmtId="0" fontId="28" fillId="0" borderId="13" xfId="0" applyFont="1" applyFill="1" applyBorder="1"/>
    <xf numFmtId="0" fontId="26" fillId="0" borderId="18" xfId="0" applyFont="1" applyFill="1" applyBorder="1" applyAlignment="1"/>
    <xf numFmtId="0" fontId="26" fillId="0" borderId="0" xfId="0" applyFont="1" applyFill="1" applyBorder="1" applyAlignment="1"/>
    <xf numFmtId="0" fontId="26" fillId="0" borderId="12" xfId="0" applyFont="1" applyFill="1" applyBorder="1" applyAlignment="1"/>
    <xf numFmtId="0" fontId="26" fillId="0" borderId="23" xfId="0" applyFont="1" applyFill="1" applyBorder="1" applyAlignment="1"/>
    <xf numFmtId="0" fontId="26" fillId="0" borderId="24" xfId="0" applyFont="1" applyFill="1" applyBorder="1" applyAlignment="1"/>
    <xf numFmtId="0" fontId="26" fillId="0" borderId="17" xfId="0" applyFont="1" applyFill="1" applyBorder="1" applyAlignment="1"/>
    <xf numFmtId="0" fontId="26" fillId="0" borderId="23" xfId="0" applyFont="1" applyFill="1" applyBorder="1" applyAlignment="1">
      <alignment vertical="center"/>
    </xf>
    <xf numFmtId="0" fontId="26" fillId="0" borderId="24" xfId="0" applyFont="1" applyFill="1" applyBorder="1" applyAlignment="1">
      <alignment vertical="center"/>
    </xf>
    <xf numFmtId="0" fontId="26" fillId="0" borderId="17" xfId="0" applyFont="1" applyFill="1" applyBorder="1" applyAlignment="1">
      <alignment vertical="center"/>
    </xf>
    <xf numFmtId="0" fontId="26" fillId="0" borderId="23" xfId="0" applyFont="1" applyFill="1" applyBorder="1"/>
    <xf numFmtId="0" fontId="26" fillId="0" borderId="24" xfId="0" applyFont="1" applyFill="1" applyBorder="1"/>
    <xf numFmtId="0" fontId="26" fillId="0" borderId="17" xfId="0" applyFont="1" applyFill="1" applyBorder="1"/>
    <xf numFmtId="0" fontId="22" fillId="0" borderId="18" xfId="0" applyFont="1" applyFill="1" applyBorder="1"/>
    <xf numFmtId="0" fontId="22" fillId="0" borderId="0" xfId="0" applyFont="1" applyFill="1" applyBorder="1"/>
    <xf numFmtId="1" fontId="22" fillId="0" borderId="13" xfId="0" applyNumberFormat="1" applyFont="1" applyFill="1" applyBorder="1" applyAlignment="1">
      <alignment horizontal="right"/>
    </xf>
    <xf numFmtId="1" fontId="26" fillId="0" borderId="13" xfId="0" applyNumberFormat="1" applyFont="1" applyFill="1" applyBorder="1"/>
    <xf numFmtId="1" fontId="22" fillId="0" borderId="13" xfId="0" applyNumberFormat="1" applyFont="1" applyFill="1" applyBorder="1"/>
    <xf numFmtId="1" fontId="22" fillId="0" borderId="13" xfId="51" applyNumberFormat="1" applyFont="1" applyFill="1" applyBorder="1" applyAlignment="1">
      <alignment vertical="top"/>
    </xf>
    <xf numFmtId="0" fontId="22" fillId="0" borderId="21" xfId="0" applyFont="1" applyFill="1" applyBorder="1"/>
    <xf numFmtId="0" fontId="26" fillId="0" borderId="13" xfId="0" applyFont="1" applyFill="1" applyBorder="1" applyAlignment="1">
      <alignment horizontal="center"/>
    </xf>
    <xf numFmtId="0" fontId="26" fillId="0" borderId="13" xfId="0" applyFont="1" applyFill="1" applyBorder="1" applyAlignment="1">
      <alignment horizontal="right"/>
    </xf>
    <xf numFmtId="2" fontId="22" fillId="0" borderId="13" xfId="51" applyNumberFormat="1" applyFont="1" applyFill="1" applyBorder="1" applyAlignment="1">
      <alignment vertical="top"/>
    </xf>
    <xf numFmtId="3" fontId="22" fillId="0" borderId="13" xfId="51" applyNumberFormat="1" applyFont="1" applyFill="1" applyBorder="1" applyAlignment="1">
      <alignment vertical="top"/>
    </xf>
    <xf numFmtId="3" fontId="22" fillId="0" borderId="13" xfId="51" applyNumberFormat="1" applyFont="1" applyFill="1" applyBorder="1" applyAlignment="1">
      <alignment vertical="center"/>
    </xf>
    <xf numFmtId="3" fontId="22" fillId="0" borderId="13" xfId="0" applyNumberFormat="1" applyFont="1" applyFill="1" applyBorder="1" applyAlignment="1">
      <alignment vertical="center"/>
    </xf>
    <xf numFmtId="3" fontId="29" fillId="0" borderId="13" xfId="0" applyNumberFormat="1" applyFont="1" applyBorder="1"/>
    <xf numFmtId="3" fontId="30" fillId="0" borderId="13" xfId="0" applyNumberFormat="1" applyFont="1" applyBorder="1"/>
    <xf numFmtId="0" fontId="22" fillId="0" borderId="13" xfId="51" applyFont="1" applyFill="1" applyBorder="1" applyAlignment="1">
      <alignment horizontal="left" vertical="center"/>
    </xf>
    <xf numFmtId="3" fontId="26" fillId="0" borderId="13" xfId="0" applyNumberFormat="1" applyFont="1" applyFill="1" applyBorder="1" applyAlignment="1">
      <alignment horizontal="center"/>
    </xf>
    <xf numFmtId="0" fontId="28" fillId="0" borderId="13" xfId="0" applyNumberFormat="1" applyFont="1" applyFill="1" applyBorder="1" applyAlignment="1">
      <alignment vertical="center"/>
    </xf>
    <xf numFmtId="0" fontId="28" fillId="0" borderId="13" xfId="51" applyFont="1" applyFill="1" applyBorder="1" applyAlignment="1">
      <alignment horizontal="left" vertical="center"/>
    </xf>
    <xf numFmtId="0" fontId="22" fillId="0" borderId="13" xfId="0" applyNumberFormat="1" applyFont="1" applyFill="1" applyBorder="1" applyAlignment="1">
      <alignment vertical="center"/>
    </xf>
    <xf numFmtId="0" fontId="22" fillId="0" borderId="13" xfId="51" applyNumberFormat="1" applyFont="1" applyFill="1" applyBorder="1" applyAlignment="1">
      <alignment vertical="center"/>
    </xf>
    <xf numFmtId="0" fontId="22" fillId="0" borderId="0" xfId="0" applyFont="1" applyFill="1" applyAlignment="1">
      <alignment horizontal="center"/>
    </xf>
    <xf numFmtId="0" fontId="26" fillId="0" borderId="23" xfId="0" applyFont="1" applyFill="1" applyBorder="1" applyAlignment="1">
      <alignment horizontal="center"/>
    </xf>
    <xf numFmtId="0" fontId="26" fillId="0" borderId="24" xfId="0" applyFont="1" applyFill="1" applyBorder="1" applyAlignment="1">
      <alignment horizontal="center"/>
    </xf>
    <xf numFmtId="0" fontId="26" fillId="0" borderId="17" xfId="0" applyFont="1" applyFill="1" applyBorder="1" applyAlignment="1">
      <alignment horizontal="center"/>
    </xf>
    <xf numFmtId="0" fontId="26" fillId="0" borderId="14" xfId="0" applyFont="1" applyFill="1" applyBorder="1" applyAlignment="1">
      <alignment horizontal="center"/>
    </xf>
    <xf numFmtId="0" fontId="26" fillId="0" borderId="20" xfId="0" applyFont="1" applyFill="1" applyBorder="1" applyAlignment="1">
      <alignment horizontal="center"/>
    </xf>
    <xf numFmtId="0" fontId="26" fillId="0" borderId="15" xfId="0" applyFont="1" applyFill="1" applyBorder="1" applyAlignment="1">
      <alignment horizontal="center"/>
    </xf>
    <xf numFmtId="0" fontId="26" fillId="0" borderId="10" xfId="0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6" fillId="0" borderId="18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26" fillId="0" borderId="12" xfId="0" applyFont="1" applyFill="1" applyBorder="1" applyAlignment="1">
      <alignment horizontal="center"/>
    </xf>
    <xf numFmtId="0" fontId="26" fillId="0" borderId="16" xfId="0" applyFont="1" applyFill="1" applyBorder="1" applyAlignment="1">
      <alignment horizontal="center"/>
    </xf>
    <xf numFmtId="0" fontId="26" fillId="0" borderId="21" xfId="0" applyFont="1" applyFill="1" applyBorder="1" applyAlignment="1">
      <alignment horizontal="center"/>
    </xf>
    <xf numFmtId="0" fontId="26" fillId="0" borderId="22" xfId="0" applyFont="1" applyFill="1" applyBorder="1" applyAlignment="1">
      <alignment horizontal="center"/>
    </xf>
    <xf numFmtId="0" fontId="26" fillId="0" borderId="18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right"/>
    </xf>
    <xf numFmtId="0" fontId="26" fillId="0" borderId="16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/>
    </xf>
    <xf numFmtId="0" fontId="26" fillId="0" borderId="22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/>
    </xf>
    <xf numFmtId="0" fontId="27" fillId="0" borderId="21" xfId="0" applyFont="1" applyFill="1" applyBorder="1" applyAlignment="1">
      <alignment horizontal="right"/>
    </xf>
    <xf numFmtId="0" fontId="28" fillId="0" borderId="0" xfId="0" applyFont="1" applyFill="1" applyAlignment="1">
      <alignment horizontal="center"/>
    </xf>
    <xf numFmtId="0" fontId="27" fillId="0" borderId="13" xfId="0" applyFont="1" applyFill="1" applyBorder="1" applyAlignment="1">
      <alignment horizontal="center" vertical="center"/>
    </xf>
    <xf numFmtId="0" fontId="24" fillId="35" borderId="14" xfId="51" applyFont="1" applyFill="1" applyBorder="1" applyAlignment="1">
      <alignment horizontal="left" vertical="top"/>
    </xf>
    <xf numFmtId="0" fontId="24" fillId="35" borderId="15" xfId="51" applyFont="1" applyFill="1" applyBorder="1" applyAlignment="1">
      <alignment horizontal="left" vertical="top"/>
    </xf>
    <xf numFmtId="0" fontId="22" fillId="35" borderId="14" xfId="51" applyFont="1" applyFill="1" applyBorder="1" applyAlignment="1">
      <alignment horizontal="left" vertical="top"/>
    </xf>
    <xf numFmtId="0" fontId="22" fillId="35" borderId="15" xfId="51" applyFont="1" applyFill="1" applyBorder="1" applyAlignment="1">
      <alignment horizontal="left" vertical="top"/>
    </xf>
    <xf numFmtId="0" fontId="22" fillId="35" borderId="13" xfId="51" applyFont="1" applyFill="1" applyBorder="1" applyAlignment="1">
      <alignment horizontal="left"/>
    </xf>
    <xf numFmtId="0" fontId="22" fillId="35" borderId="13" xfId="51" applyFont="1" applyFill="1" applyBorder="1" applyAlignment="1">
      <alignment horizontal="left" vertical="top"/>
    </xf>
  </cellXfs>
  <cellStyles count="54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Comma 11" xfId="42"/>
    <cellStyle name="Comma 2" xfId="43"/>
    <cellStyle name="Comma 3" xfId="44"/>
    <cellStyle name="Normal" xfId="0" builtinId="0"/>
    <cellStyle name="Normal 16" xfId="45"/>
    <cellStyle name="Normal 2" xfId="46"/>
    <cellStyle name="Normal 3" xfId="47"/>
    <cellStyle name="Normal 4" xfId="48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เครื่องหมายจุลภาค 2" xfId="49"/>
    <cellStyle name="เครื่องหมายจุลภาค 75" xfId="50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กติ 2" xfId="51"/>
    <cellStyle name="ปกติ 2 10" xfId="52"/>
    <cellStyle name="ปกติ 2 2" xfId="53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"/>
  <sheetViews>
    <sheetView tabSelected="1" workbookViewId="0">
      <pane xSplit="1" ySplit="8" topLeftCell="B20" activePane="bottomRight" state="frozen"/>
      <selection pane="topRight" activeCell="B1" sqref="B1"/>
      <selection pane="bottomLeft" activeCell="A9" sqref="A9"/>
      <selection pane="bottomRight" activeCell="C73" sqref="C73"/>
    </sheetView>
  </sheetViews>
  <sheetFormatPr defaultColWidth="9" defaultRowHeight="18" x14ac:dyDescent="0.35"/>
  <cols>
    <col min="1" max="1" width="40.5" style="31" customWidth="1"/>
    <col min="2" max="4" width="10.3984375" style="31" customWidth="1"/>
    <col min="5" max="7" width="9" style="31" customWidth="1"/>
    <col min="8" max="10" width="10.3984375" style="31" customWidth="1"/>
    <col min="11" max="13" width="9.3984375" style="31" customWidth="1"/>
    <col min="14" max="16384" width="9" style="31"/>
  </cols>
  <sheetData>
    <row r="1" spans="1:13" x14ac:dyDescent="0.35">
      <c r="A1" s="90" t="s">
        <v>248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</row>
    <row r="2" spans="1:13" x14ac:dyDescent="0.35">
      <c r="A2" s="90" t="s">
        <v>289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4" spans="1:13" x14ac:dyDescent="0.35">
      <c r="A4" s="108" t="s">
        <v>125</v>
      </c>
      <c r="B4" s="97" t="s">
        <v>249</v>
      </c>
      <c r="C4" s="97"/>
      <c r="D4" s="97"/>
      <c r="E4" s="94" t="s">
        <v>250</v>
      </c>
      <c r="F4" s="95"/>
      <c r="G4" s="95"/>
      <c r="H4" s="95"/>
      <c r="I4" s="95"/>
      <c r="J4" s="95"/>
      <c r="K4" s="95"/>
      <c r="L4" s="95"/>
      <c r="M4" s="96"/>
    </row>
    <row r="5" spans="1:13" x14ac:dyDescent="0.35">
      <c r="A5" s="108"/>
      <c r="B5" s="99" t="s">
        <v>247</v>
      </c>
      <c r="C5" s="100"/>
      <c r="D5" s="101"/>
      <c r="E5" s="97" t="s">
        <v>239</v>
      </c>
      <c r="F5" s="97"/>
      <c r="G5" s="97"/>
      <c r="H5" s="98" t="s">
        <v>242</v>
      </c>
      <c r="I5" s="98"/>
      <c r="J5" s="98"/>
      <c r="K5" s="98"/>
      <c r="L5" s="98"/>
      <c r="M5" s="98"/>
    </row>
    <row r="6" spans="1:13" x14ac:dyDescent="0.35">
      <c r="A6" s="108"/>
      <c r="B6" s="105" t="s">
        <v>290</v>
      </c>
      <c r="C6" s="106"/>
      <c r="D6" s="107"/>
      <c r="E6" s="99" t="s">
        <v>240</v>
      </c>
      <c r="F6" s="100"/>
      <c r="G6" s="101"/>
      <c r="H6" s="99" t="s">
        <v>243</v>
      </c>
      <c r="I6" s="100"/>
      <c r="J6" s="101"/>
      <c r="K6" s="102" t="s">
        <v>245</v>
      </c>
      <c r="L6" s="103"/>
      <c r="M6" s="104"/>
    </row>
    <row r="7" spans="1:13" x14ac:dyDescent="0.35">
      <c r="A7" s="108"/>
      <c r="B7" s="63"/>
      <c r="C7" s="64"/>
      <c r="D7" s="65"/>
      <c r="E7" s="91" t="s">
        <v>241</v>
      </c>
      <c r="F7" s="92"/>
      <c r="G7" s="93"/>
      <c r="H7" s="91" t="s">
        <v>244</v>
      </c>
      <c r="I7" s="92"/>
      <c r="J7" s="93"/>
      <c r="K7" s="91" t="s">
        <v>246</v>
      </c>
      <c r="L7" s="92"/>
      <c r="M7" s="93"/>
    </row>
    <row r="8" spans="1:13" x14ac:dyDescent="0.35">
      <c r="A8" s="108"/>
      <c r="B8" s="33" t="s">
        <v>126</v>
      </c>
      <c r="C8" s="33" t="s">
        <v>127</v>
      </c>
      <c r="D8" s="33" t="s">
        <v>156</v>
      </c>
      <c r="E8" s="33" t="s">
        <v>126</v>
      </c>
      <c r="F8" s="33" t="s">
        <v>127</v>
      </c>
      <c r="G8" s="33" t="s">
        <v>156</v>
      </c>
      <c r="H8" s="33" t="s">
        <v>126</v>
      </c>
      <c r="I8" s="33" t="s">
        <v>127</v>
      </c>
      <c r="J8" s="33" t="s">
        <v>156</v>
      </c>
      <c r="K8" s="33" t="s">
        <v>126</v>
      </c>
      <c r="L8" s="33" t="s">
        <v>127</v>
      </c>
      <c r="M8" s="33" t="s">
        <v>156</v>
      </c>
    </row>
    <row r="9" spans="1:13" s="39" customFormat="1" x14ac:dyDescent="0.35">
      <c r="A9" s="34" t="s">
        <v>157</v>
      </c>
      <c r="B9" s="36">
        <f>SUM(B68+B111+B112+B113)</f>
        <v>800</v>
      </c>
      <c r="C9" s="36">
        <f>SUM(C68+C111+C112+C113)</f>
        <v>800</v>
      </c>
      <c r="D9" s="29">
        <f>SUM(C9*100/B9)</f>
        <v>100</v>
      </c>
      <c r="E9" s="35">
        <f>SUM(E12+E11+E15+E18+E23+E27+E32+E37+E43+E49+E54+E60+E64+E68+E71+E73+E77+E82+E86+E90+E96+E99+E103+E107+E111+E112+E113)</f>
        <v>12000</v>
      </c>
      <c r="F9" s="35">
        <f>SUM(F12+F11+F15+F18+F23+F27+F32+F37+F43+F49+F54+F60+F64+F68+F71+F73+F77+F82+F86+F90+F96+F99+F103+F107+F111+F112+F113)</f>
        <v>14176</v>
      </c>
      <c r="G9" s="29">
        <f>SUM(F9*100/E9)</f>
        <v>118.13333333333334</v>
      </c>
      <c r="H9" s="35">
        <f>SUM(H12+H15+H18+H23+H27+H32+H37+H43+H49+H54+H60+H64+H68+H71+H73+H77+H82+H86+H90+H96+H99+H103+H107+H111+H112+H113)</f>
        <v>72000</v>
      </c>
      <c r="I9" s="35">
        <f>SUM(I12+I15+I18+I23+I27+I32+I37+I43+I49+I54+I60+I64+I68+I71+I73+I77+I82+I86+I90+I96+I99+I103+I107+I111+I112+I113)</f>
        <v>87456</v>
      </c>
      <c r="J9" s="29">
        <f>SUM(I9*100/H9)</f>
        <v>121.46666666666667</v>
      </c>
      <c r="K9" s="35">
        <f>SUM(K15+K18+K23+K27+K32+K37+K43+K49+K54+K60+K64+K68+K71+K73+K77+K82+K86+K90+K96+K99+K103+K107+K111+K112+K113)</f>
        <v>14800</v>
      </c>
      <c r="L9" s="35">
        <f>SUM(L15+L18+L23+L27+L32+L37+L43+L49+L54+L60+L64+L68+L71+L73+L77+L82+L86+L90+L96+L99+L103+L107+L111+L112+L113)</f>
        <v>16260</v>
      </c>
      <c r="M9" s="29">
        <f>SUM(L9*100/K9)</f>
        <v>109.86486486486487</v>
      </c>
    </row>
    <row r="10" spans="1:13" s="39" customFormat="1" ht="21" x14ac:dyDescent="0.35">
      <c r="A10" s="86" t="s">
        <v>229</v>
      </c>
      <c r="B10" s="36"/>
      <c r="C10" s="36"/>
      <c r="D10" s="29"/>
      <c r="E10" s="35"/>
      <c r="F10" s="35"/>
      <c r="G10" s="29"/>
      <c r="H10" s="35"/>
      <c r="I10" s="35"/>
      <c r="J10" s="29"/>
      <c r="K10" s="35"/>
      <c r="L10" s="35"/>
      <c r="M10" s="29"/>
    </row>
    <row r="11" spans="1:13" x14ac:dyDescent="0.35">
      <c r="A11" s="20" t="s">
        <v>0</v>
      </c>
      <c r="B11" s="76"/>
      <c r="C11" s="76"/>
      <c r="D11" s="76"/>
      <c r="E11" s="80">
        <v>3500</v>
      </c>
      <c r="F11" s="40">
        <v>3766</v>
      </c>
      <c r="G11" s="29">
        <f>SUM(F11*100/E11)</f>
        <v>107.6</v>
      </c>
      <c r="H11" s="77"/>
      <c r="I11" s="77"/>
      <c r="J11" s="29"/>
      <c r="K11" s="76"/>
      <c r="L11" s="76"/>
      <c r="M11" s="29"/>
    </row>
    <row r="12" spans="1:13" x14ac:dyDescent="0.35">
      <c r="A12" s="38" t="s">
        <v>281</v>
      </c>
      <c r="B12" s="76"/>
      <c r="C12" s="76"/>
      <c r="D12" s="76"/>
      <c r="E12" s="80">
        <v>500</v>
      </c>
      <c r="F12" s="40">
        <v>786</v>
      </c>
      <c r="G12" s="29">
        <f>SUM(F12*100/E12)</f>
        <v>157.19999999999999</v>
      </c>
      <c r="H12" s="40">
        <v>460</v>
      </c>
      <c r="I12" s="77">
        <v>506</v>
      </c>
      <c r="J12" s="29">
        <f>SUM(I12*100/H12)</f>
        <v>110</v>
      </c>
      <c r="K12" s="76"/>
      <c r="L12" s="76"/>
      <c r="M12" s="29"/>
    </row>
    <row r="13" spans="1:13" x14ac:dyDescent="0.35">
      <c r="A13" s="20" t="s">
        <v>2</v>
      </c>
      <c r="B13" s="33"/>
      <c r="C13" s="33"/>
      <c r="D13" s="33"/>
      <c r="E13" s="20"/>
      <c r="F13" s="33"/>
      <c r="G13" s="29"/>
      <c r="H13" s="85"/>
      <c r="I13" s="33"/>
      <c r="J13" s="29"/>
      <c r="K13" s="33"/>
      <c r="L13" s="33"/>
      <c r="M13" s="29"/>
    </row>
    <row r="14" spans="1:13" s="39" customFormat="1" ht="21" x14ac:dyDescent="0.35">
      <c r="A14" s="87" t="s">
        <v>171</v>
      </c>
      <c r="B14" s="36"/>
      <c r="C14" s="36"/>
      <c r="D14" s="29"/>
      <c r="E14" s="35"/>
      <c r="F14" s="35"/>
      <c r="G14" s="29"/>
      <c r="H14" s="35"/>
      <c r="I14" s="35"/>
      <c r="J14" s="29"/>
      <c r="K14" s="35"/>
      <c r="L14" s="35"/>
      <c r="M14" s="29"/>
    </row>
    <row r="15" spans="1:13" s="39" customFormat="1" x14ac:dyDescent="0.35">
      <c r="A15" s="34" t="s">
        <v>179</v>
      </c>
      <c r="B15" s="34"/>
      <c r="C15" s="34"/>
      <c r="D15" s="34"/>
      <c r="E15" s="79">
        <f>SUM(E16:E17)</f>
        <v>1100</v>
      </c>
      <c r="F15" s="79">
        <f t="shared" ref="F15:L15" si="0">SUM(F16:F17)</f>
        <v>1282</v>
      </c>
      <c r="G15" s="29">
        <f t="shared" ref="G15:G74" si="1">SUM(F15*100/E15)</f>
        <v>116.54545454545455</v>
      </c>
      <c r="H15" s="79">
        <f t="shared" si="0"/>
        <v>3680</v>
      </c>
      <c r="I15" s="23">
        <f t="shared" si="0"/>
        <v>3926</v>
      </c>
      <c r="J15" s="29">
        <f t="shared" ref="J15:J75" si="2">SUM(I15*100/H15)</f>
        <v>106.68478260869566</v>
      </c>
      <c r="K15" s="23">
        <f t="shared" si="0"/>
        <v>1240</v>
      </c>
      <c r="L15" s="23">
        <f t="shared" si="0"/>
        <v>1244</v>
      </c>
      <c r="M15" s="29">
        <f t="shared" ref="M15:M75" si="3">SUM(L15*100/K15)</f>
        <v>100.3225806451613</v>
      </c>
    </row>
    <row r="16" spans="1:13" x14ac:dyDescent="0.35">
      <c r="A16" s="41" t="s">
        <v>128</v>
      </c>
      <c r="B16" s="41"/>
      <c r="C16" s="41"/>
      <c r="D16" s="41"/>
      <c r="E16" s="42">
        <v>840</v>
      </c>
      <c r="F16" s="42">
        <v>1021</v>
      </c>
      <c r="G16" s="29">
        <f t="shared" si="1"/>
        <v>121.54761904761905</v>
      </c>
      <c r="H16" s="42">
        <v>2780</v>
      </c>
      <c r="I16" s="41">
        <v>2993</v>
      </c>
      <c r="J16" s="29">
        <f t="shared" si="2"/>
        <v>107.66187050359713</v>
      </c>
      <c r="K16" s="41">
        <v>800</v>
      </c>
      <c r="L16" s="42">
        <v>801</v>
      </c>
      <c r="M16" s="30">
        <f t="shared" si="3"/>
        <v>100.125</v>
      </c>
    </row>
    <row r="17" spans="1:13" x14ac:dyDescent="0.35">
      <c r="A17" s="41" t="s">
        <v>180</v>
      </c>
      <c r="B17" s="41"/>
      <c r="C17" s="41"/>
      <c r="D17" s="41"/>
      <c r="E17" s="42">
        <v>260</v>
      </c>
      <c r="F17" s="42">
        <v>261</v>
      </c>
      <c r="G17" s="29">
        <f t="shared" si="1"/>
        <v>100.38461538461539</v>
      </c>
      <c r="H17" s="42">
        <v>900</v>
      </c>
      <c r="I17" s="41">
        <v>933</v>
      </c>
      <c r="J17" s="29">
        <f t="shared" si="2"/>
        <v>103.66666666666667</v>
      </c>
      <c r="K17" s="41">
        <v>440</v>
      </c>
      <c r="L17" s="42">
        <v>443</v>
      </c>
      <c r="M17" s="30">
        <f t="shared" si="3"/>
        <v>100.68181818181819</v>
      </c>
    </row>
    <row r="18" spans="1:13" s="39" customFormat="1" x14ac:dyDescent="0.35">
      <c r="A18" s="34" t="s">
        <v>230</v>
      </c>
      <c r="B18" s="38"/>
      <c r="C18" s="38"/>
      <c r="D18" s="38"/>
      <c r="E18" s="37">
        <f>SUM(E19:E22)</f>
        <v>300</v>
      </c>
      <c r="F18" s="37">
        <f t="shared" ref="F18:L18" si="4">SUM(F19:F22)</f>
        <v>343</v>
      </c>
      <c r="G18" s="29">
        <f t="shared" si="1"/>
        <v>114.33333333333333</v>
      </c>
      <c r="H18" s="37">
        <f t="shared" si="4"/>
        <v>2800</v>
      </c>
      <c r="I18" s="38">
        <f t="shared" si="4"/>
        <v>3216</v>
      </c>
      <c r="J18" s="29">
        <f t="shared" si="2"/>
        <v>114.85714285714286</v>
      </c>
      <c r="K18" s="38">
        <f t="shared" si="4"/>
        <v>300</v>
      </c>
      <c r="L18" s="38">
        <f t="shared" si="4"/>
        <v>354</v>
      </c>
      <c r="M18" s="29">
        <f t="shared" si="3"/>
        <v>118</v>
      </c>
    </row>
    <row r="19" spans="1:13" x14ac:dyDescent="0.35">
      <c r="A19" s="41" t="s">
        <v>129</v>
      </c>
      <c r="B19" s="41"/>
      <c r="C19" s="41"/>
      <c r="D19" s="41"/>
      <c r="E19" s="42">
        <v>300</v>
      </c>
      <c r="F19" s="42">
        <v>343</v>
      </c>
      <c r="G19" s="29">
        <f t="shared" si="1"/>
        <v>114.33333333333333</v>
      </c>
      <c r="H19" s="42">
        <v>1680</v>
      </c>
      <c r="I19" s="41">
        <v>2005</v>
      </c>
      <c r="J19" s="29">
        <f t="shared" si="2"/>
        <v>119.3452380952381</v>
      </c>
      <c r="K19" s="41">
        <v>120</v>
      </c>
      <c r="L19" s="42">
        <v>144</v>
      </c>
      <c r="M19" s="30">
        <f t="shared" si="3"/>
        <v>120</v>
      </c>
    </row>
    <row r="20" spans="1:13" x14ac:dyDescent="0.35">
      <c r="A20" s="41" t="s">
        <v>181</v>
      </c>
      <c r="B20" s="41"/>
      <c r="C20" s="41"/>
      <c r="D20" s="41"/>
      <c r="E20" s="42"/>
      <c r="F20" s="42"/>
      <c r="G20" s="29"/>
      <c r="H20" s="42">
        <v>520</v>
      </c>
      <c r="I20" s="41">
        <v>557</v>
      </c>
      <c r="J20" s="29">
        <f t="shared" si="2"/>
        <v>107.11538461538461</v>
      </c>
      <c r="K20" s="41">
        <v>100</v>
      </c>
      <c r="L20" s="42">
        <v>125</v>
      </c>
      <c r="M20" s="30">
        <f t="shared" si="3"/>
        <v>125</v>
      </c>
    </row>
    <row r="21" spans="1:13" x14ac:dyDescent="0.35">
      <c r="A21" s="41" t="s">
        <v>182</v>
      </c>
      <c r="B21" s="41"/>
      <c r="C21" s="41"/>
      <c r="D21" s="41"/>
      <c r="E21" s="42"/>
      <c r="F21" s="42"/>
      <c r="G21" s="29"/>
      <c r="H21" s="42">
        <v>340</v>
      </c>
      <c r="I21" s="41">
        <v>382</v>
      </c>
      <c r="J21" s="29">
        <f t="shared" si="2"/>
        <v>112.35294117647059</v>
      </c>
      <c r="K21" s="41">
        <v>80</v>
      </c>
      <c r="L21" s="42">
        <v>85</v>
      </c>
      <c r="M21" s="30">
        <f t="shared" si="3"/>
        <v>106.25</v>
      </c>
    </row>
    <row r="22" spans="1:13" x14ac:dyDescent="0.35">
      <c r="A22" s="41" t="s">
        <v>183</v>
      </c>
      <c r="B22" s="41"/>
      <c r="C22" s="41"/>
      <c r="D22" s="41"/>
      <c r="E22" s="42"/>
      <c r="F22" s="42"/>
      <c r="G22" s="29"/>
      <c r="H22" s="42">
        <v>260</v>
      </c>
      <c r="I22" s="41">
        <v>272</v>
      </c>
      <c r="J22" s="29">
        <f t="shared" si="2"/>
        <v>104.61538461538461</v>
      </c>
      <c r="K22" s="41"/>
      <c r="L22" s="42"/>
      <c r="M22" s="29"/>
    </row>
    <row r="23" spans="1:13" s="39" customFormat="1" x14ac:dyDescent="0.35">
      <c r="A23" s="34" t="s">
        <v>231</v>
      </c>
      <c r="B23" s="38"/>
      <c r="C23" s="38"/>
      <c r="D23" s="38"/>
      <c r="E23" s="37">
        <f>SUM(E24:E26)</f>
        <v>240</v>
      </c>
      <c r="F23" s="37">
        <f t="shared" ref="F23:L23" si="5">SUM(F24:F26)</f>
        <v>303</v>
      </c>
      <c r="G23" s="29">
        <f t="shared" si="1"/>
        <v>126.25</v>
      </c>
      <c r="H23" s="37">
        <f t="shared" si="5"/>
        <v>3390</v>
      </c>
      <c r="I23" s="38">
        <f t="shared" si="5"/>
        <v>4022</v>
      </c>
      <c r="J23" s="29">
        <f t="shared" si="2"/>
        <v>118.64306784660766</v>
      </c>
      <c r="K23" s="38">
        <f t="shared" si="5"/>
        <v>1060</v>
      </c>
      <c r="L23" s="38">
        <f t="shared" si="5"/>
        <v>1155</v>
      </c>
      <c r="M23" s="29">
        <f t="shared" si="3"/>
        <v>108.9622641509434</v>
      </c>
    </row>
    <row r="24" spans="1:13" x14ac:dyDescent="0.35">
      <c r="A24" s="41" t="s">
        <v>130</v>
      </c>
      <c r="B24" s="41"/>
      <c r="C24" s="41"/>
      <c r="D24" s="41"/>
      <c r="E24" s="42">
        <v>100</v>
      </c>
      <c r="F24" s="42">
        <v>140</v>
      </c>
      <c r="G24" s="29">
        <f t="shared" si="1"/>
        <v>140</v>
      </c>
      <c r="H24" s="42">
        <v>1220</v>
      </c>
      <c r="I24" s="42">
        <v>1428</v>
      </c>
      <c r="J24" s="29">
        <f t="shared" si="2"/>
        <v>117.04918032786885</v>
      </c>
      <c r="K24" s="41">
        <v>700</v>
      </c>
      <c r="L24" s="42">
        <v>775</v>
      </c>
      <c r="M24" s="30">
        <f t="shared" si="3"/>
        <v>110.71428571428571</v>
      </c>
    </row>
    <row r="25" spans="1:13" x14ac:dyDescent="0.35">
      <c r="A25" s="41" t="s">
        <v>131</v>
      </c>
      <c r="B25" s="41"/>
      <c r="C25" s="41"/>
      <c r="D25" s="41"/>
      <c r="E25" s="42">
        <v>120</v>
      </c>
      <c r="F25" s="42">
        <v>138</v>
      </c>
      <c r="G25" s="29">
        <f t="shared" si="1"/>
        <v>115</v>
      </c>
      <c r="H25" s="42">
        <v>1670</v>
      </c>
      <c r="I25" s="42">
        <v>2015</v>
      </c>
      <c r="J25" s="29">
        <f t="shared" si="2"/>
        <v>120.65868263473054</v>
      </c>
      <c r="K25" s="41">
        <v>260</v>
      </c>
      <c r="L25" s="42">
        <v>272</v>
      </c>
      <c r="M25" s="30">
        <f t="shared" si="3"/>
        <v>104.61538461538461</v>
      </c>
    </row>
    <row r="26" spans="1:13" x14ac:dyDescent="0.35">
      <c r="A26" s="41" t="s">
        <v>132</v>
      </c>
      <c r="B26" s="41"/>
      <c r="C26" s="41"/>
      <c r="D26" s="41"/>
      <c r="E26" s="42">
        <v>20</v>
      </c>
      <c r="F26" s="42">
        <v>25</v>
      </c>
      <c r="G26" s="29">
        <f t="shared" si="1"/>
        <v>125</v>
      </c>
      <c r="H26" s="42">
        <v>500</v>
      </c>
      <c r="I26" s="42">
        <v>579</v>
      </c>
      <c r="J26" s="29">
        <f t="shared" si="2"/>
        <v>115.8</v>
      </c>
      <c r="K26" s="41">
        <v>100</v>
      </c>
      <c r="L26" s="42">
        <v>108</v>
      </c>
      <c r="M26" s="30">
        <f t="shared" si="3"/>
        <v>108</v>
      </c>
    </row>
    <row r="27" spans="1:13" s="39" customFormat="1" x14ac:dyDescent="0.35">
      <c r="A27" s="34" t="s">
        <v>232</v>
      </c>
      <c r="B27" s="38"/>
      <c r="C27" s="38"/>
      <c r="D27" s="38"/>
      <c r="E27" s="37">
        <f>SUM(E28:E31)</f>
        <v>960</v>
      </c>
      <c r="F27" s="37">
        <f t="shared" ref="F27:L27" si="6">SUM(F28:F31)</f>
        <v>1313</v>
      </c>
      <c r="G27" s="29">
        <f t="shared" si="1"/>
        <v>136.77083333333334</v>
      </c>
      <c r="H27" s="37">
        <f t="shared" si="6"/>
        <v>3780</v>
      </c>
      <c r="I27" s="38">
        <f t="shared" si="6"/>
        <v>4705</v>
      </c>
      <c r="J27" s="29">
        <f t="shared" si="2"/>
        <v>124.47089947089947</v>
      </c>
      <c r="K27" s="38">
        <f t="shared" si="6"/>
        <v>1220</v>
      </c>
      <c r="L27" s="38">
        <f t="shared" si="6"/>
        <v>1371</v>
      </c>
      <c r="M27" s="29">
        <f t="shared" si="3"/>
        <v>112.37704918032787</v>
      </c>
    </row>
    <row r="28" spans="1:13" x14ac:dyDescent="0.35">
      <c r="A28" s="41" t="s">
        <v>133</v>
      </c>
      <c r="B28" s="41"/>
      <c r="C28" s="41"/>
      <c r="D28" s="41"/>
      <c r="E28" s="42">
        <v>240</v>
      </c>
      <c r="F28" s="42">
        <v>260</v>
      </c>
      <c r="G28" s="29">
        <f t="shared" si="1"/>
        <v>108.33333333333333</v>
      </c>
      <c r="H28" s="42">
        <v>1500</v>
      </c>
      <c r="I28" s="42">
        <v>1734</v>
      </c>
      <c r="J28" s="29">
        <f t="shared" si="2"/>
        <v>115.6</v>
      </c>
      <c r="K28" s="41">
        <v>680</v>
      </c>
      <c r="L28" s="42">
        <v>715</v>
      </c>
      <c r="M28" s="30">
        <f t="shared" si="3"/>
        <v>105.14705882352941</v>
      </c>
    </row>
    <row r="29" spans="1:13" x14ac:dyDescent="0.35">
      <c r="A29" s="41" t="s">
        <v>184</v>
      </c>
      <c r="B29" s="41"/>
      <c r="C29" s="41"/>
      <c r="D29" s="41"/>
      <c r="E29" s="42">
        <v>160</v>
      </c>
      <c r="F29" s="42">
        <v>345</v>
      </c>
      <c r="G29" s="29">
        <f t="shared" si="1"/>
        <v>215.625</v>
      </c>
      <c r="H29" s="42">
        <v>900</v>
      </c>
      <c r="I29" s="42">
        <v>1239</v>
      </c>
      <c r="J29" s="29">
        <f t="shared" si="2"/>
        <v>137.66666666666666</v>
      </c>
      <c r="K29" s="41">
        <v>240</v>
      </c>
      <c r="L29" s="42">
        <v>334</v>
      </c>
      <c r="M29" s="30">
        <f t="shared" si="3"/>
        <v>139.16666666666666</v>
      </c>
    </row>
    <row r="30" spans="1:13" x14ac:dyDescent="0.35">
      <c r="A30" s="41" t="s">
        <v>185</v>
      </c>
      <c r="B30" s="41"/>
      <c r="C30" s="41"/>
      <c r="D30" s="41"/>
      <c r="E30" s="42">
        <v>160</v>
      </c>
      <c r="F30" s="42">
        <v>197</v>
      </c>
      <c r="G30" s="29">
        <f t="shared" si="1"/>
        <v>123.125</v>
      </c>
      <c r="H30" s="42">
        <v>740</v>
      </c>
      <c r="I30" s="42">
        <v>925</v>
      </c>
      <c r="J30" s="29">
        <f t="shared" si="2"/>
        <v>125</v>
      </c>
      <c r="K30" s="41">
        <v>100</v>
      </c>
      <c r="L30" s="42">
        <v>111</v>
      </c>
      <c r="M30" s="30">
        <f t="shared" si="3"/>
        <v>111</v>
      </c>
    </row>
    <row r="31" spans="1:13" x14ac:dyDescent="0.35">
      <c r="A31" s="41" t="s">
        <v>186</v>
      </c>
      <c r="B31" s="41"/>
      <c r="C31" s="41"/>
      <c r="D31" s="41"/>
      <c r="E31" s="42">
        <v>400</v>
      </c>
      <c r="F31" s="42">
        <v>511</v>
      </c>
      <c r="G31" s="29">
        <f t="shared" si="1"/>
        <v>127.75</v>
      </c>
      <c r="H31" s="42">
        <v>640</v>
      </c>
      <c r="I31" s="42">
        <v>807</v>
      </c>
      <c r="J31" s="29">
        <f t="shared" si="2"/>
        <v>126.09375</v>
      </c>
      <c r="K31" s="41">
        <v>200</v>
      </c>
      <c r="L31" s="42">
        <v>211</v>
      </c>
      <c r="M31" s="30">
        <f t="shared" si="3"/>
        <v>105.5</v>
      </c>
    </row>
    <row r="32" spans="1:13" s="39" customFormat="1" x14ac:dyDescent="0.35">
      <c r="A32" s="34" t="s">
        <v>233</v>
      </c>
      <c r="B32" s="38"/>
      <c r="C32" s="38"/>
      <c r="D32" s="38"/>
      <c r="E32" s="37">
        <f>SUM(E33:E36)</f>
        <v>880</v>
      </c>
      <c r="F32" s="37">
        <f t="shared" ref="F32:L32" si="7">SUM(F33:F36)</f>
        <v>1048</v>
      </c>
      <c r="G32" s="29">
        <f t="shared" si="1"/>
        <v>119.09090909090909</v>
      </c>
      <c r="H32" s="37">
        <f t="shared" si="7"/>
        <v>4596</v>
      </c>
      <c r="I32" s="38">
        <f t="shared" si="7"/>
        <v>5554</v>
      </c>
      <c r="J32" s="29">
        <f t="shared" si="2"/>
        <v>120.84421235857268</v>
      </c>
      <c r="K32" s="38">
        <f t="shared" si="7"/>
        <v>960</v>
      </c>
      <c r="L32" s="38">
        <f t="shared" si="7"/>
        <v>1160</v>
      </c>
      <c r="M32" s="29">
        <f t="shared" si="3"/>
        <v>120.83333333333333</v>
      </c>
    </row>
    <row r="33" spans="1:13" x14ac:dyDescent="0.35">
      <c r="A33" s="41" t="s">
        <v>134</v>
      </c>
      <c r="B33" s="41"/>
      <c r="C33" s="41"/>
      <c r="D33" s="41"/>
      <c r="E33" s="42">
        <v>780</v>
      </c>
      <c r="F33" s="42">
        <v>902</v>
      </c>
      <c r="G33" s="29">
        <f t="shared" si="1"/>
        <v>115.64102564102564</v>
      </c>
      <c r="H33" s="42">
        <v>1856</v>
      </c>
      <c r="I33" s="42">
        <v>2181</v>
      </c>
      <c r="J33" s="29">
        <f t="shared" si="2"/>
        <v>117.51077586206897</v>
      </c>
      <c r="K33" s="41">
        <v>500</v>
      </c>
      <c r="L33" s="42">
        <v>669</v>
      </c>
      <c r="M33" s="30">
        <f t="shared" si="3"/>
        <v>133.80000000000001</v>
      </c>
    </row>
    <row r="34" spans="1:13" x14ac:dyDescent="0.35">
      <c r="A34" s="41" t="s">
        <v>187</v>
      </c>
      <c r="B34" s="41"/>
      <c r="C34" s="41"/>
      <c r="D34" s="41"/>
      <c r="E34" s="42">
        <v>20</v>
      </c>
      <c r="F34" s="42">
        <v>26</v>
      </c>
      <c r="G34" s="29">
        <f t="shared" si="1"/>
        <v>130</v>
      </c>
      <c r="H34" s="42">
        <v>860</v>
      </c>
      <c r="I34" s="42">
        <v>1245</v>
      </c>
      <c r="J34" s="29">
        <f t="shared" si="2"/>
        <v>144.76744186046511</v>
      </c>
      <c r="K34" s="41">
        <v>120</v>
      </c>
      <c r="L34" s="42">
        <v>126</v>
      </c>
      <c r="M34" s="30">
        <f t="shared" si="3"/>
        <v>105</v>
      </c>
    </row>
    <row r="35" spans="1:13" x14ac:dyDescent="0.35">
      <c r="A35" s="41" t="s">
        <v>188</v>
      </c>
      <c r="B35" s="41"/>
      <c r="C35" s="41"/>
      <c r="D35" s="41"/>
      <c r="E35" s="42"/>
      <c r="F35" s="42"/>
      <c r="G35" s="29"/>
      <c r="H35" s="42">
        <v>800</v>
      </c>
      <c r="I35" s="42">
        <v>954</v>
      </c>
      <c r="J35" s="29">
        <f t="shared" si="2"/>
        <v>119.25</v>
      </c>
      <c r="K35" s="41">
        <v>140</v>
      </c>
      <c r="L35" s="42">
        <v>151</v>
      </c>
      <c r="M35" s="30">
        <f t="shared" si="3"/>
        <v>107.85714285714286</v>
      </c>
    </row>
    <row r="36" spans="1:13" x14ac:dyDescent="0.35">
      <c r="A36" s="41" t="s">
        <v>189</v>
      </c>
      <c r="B36" s="41"/>
      <c r="C36" s="41"/>
      <c r="D36" s="41"/>
      <c r="E36" s="42">
        <v>80</v>
      </c>
      <c r="F36" s="42">
        <v>120</v>
      </c>
      <c r="G36" s="29">
        <f t="shared" si="1"/>
        <v>150</v>
      </c>
      <c r="H36" s="42">
        <v>1080</v>
      </c>
      <c r="I36" s="42">
        <v>1174</v>
      </c>
      <c r="J36" s="29">
        <f t="shared" si="2"/>
        <v>108.70370370370371</v>
      </c>
      <c r="K36" s="41">
        <v>200</v>
      </c>
      <c r="L36" s="42">
        <v>214</v>
      </c>
      <c r="M36" s="30">
        <f t="shared" si="3"/>
        <v>107</v>
      </c>
    </row>
    <row r="37" spans="1:13" s="39" customFormat="1" x14ac:dyDescent="0.35">
      <c r="A37" s="34" t="s">
        <v>234</v>
      </c>
      <c r="B37" s="38"/>
      <c r="C37" s="38"/>
      <c r="D37" s="38"/>
      <c r="E37" s="37">
        <f>SUM(E38:E42)</f>
        <v>200</v>
      </c>
      <c r="F37" s="37">
        <f t="shared" ref="F37:L37" si="8">SUM(F38:F42)</f>
        <v>291</v>
      </c>
      <c r="G37" s="29">
        <f t="shared" si="1"/>
        <v>145.5</v>
      </c>
      <c r="H37" s="37">
        <f t="shared" si="8"/>
        <v>3192</v>
      </c>
      <c r="I37" s="38">
        <f t="shared" si="8"/>
        <v>4110</v>
      </c>
      <c r="J37" s="29">
        <f t="shared" si="2"/>
        <v>128.75939849624061</v>
      </c>
      <c r="K37" s="38">
        <f t="shared" si="8"/>
        <v>400</v>
      </c>
      <c r="L37" s="38">
        <f t="shared" si="8"/>
        <v>450</v>
      </c>
      <c r="M37" s="29">
        <f t="shared" si="3"/>
        <v>112.5</v>
      </c>
    </row>
    <row r="38" spans="1:13" x14ac:dyDescent="0.35">
      <c r="A38" s="41" t="s">
        <v>135</v>
      </c>
      <c r="B38" s="41"/>
      <c r="C38" s="41"/>
      <c r="D38" s="41"/>
      <c r="E38" s="42">
        <v>200</v>
      </c>
      <c r="F38" s="42">
        <v>291</v>
      </c>
      <c r="G38" s="29">
        <f t="shared" si="1"/>
        <v>145.5</v>
      </c>
      <c r="H38" s="42">
        <v>820</v>
      </c>
      <c r="I38" s="42">
        <v>1247</v>
      </c>
      <c r="J38" s="29">
        <f t="shared" si="2"/>
        <v>152.07317073170731</v>
      </c>
      <c r="K38" s="41">
        <v>100</v>
      </c>
      <c r="L38" s="42">
        <v>127</v>
      </c>
      <c r="M38" s="30">
        <f t="shared" si="3"/>
        <v>127</v>
      </c>
    </row>
    <row r="39" spans="1:13" x14ac:dyDescent="0.35">
      <c r="A39" s="41" t="s">
        <v>190</v>
      </c>
      <c r="B39" s="41"/>
      <c r="C39" s="41"/>
      <c r="D39" s="41"/>
      <c r="E39" s="42"/>
      <c r="F39" s="42"/>
      <c r="G39" s="29"/>
      <c r="H39" s="42">
        <v>660</v>
      </c>
      <c r="I39" s="42">
        <v>813</v>
      </c>
      <c r="J39" s="29">
        <f t="shared" si="2"/>
        <v>123.18181818181819</v>
      </c>
      <c r="K39" s="41">
        <v>100</v>
      </c>
      <c r="L39" s="42">
        <v>114</v>
      </c>
      <c r="M39" s="30">
        <f t="shared" si="3"/>
        <v>114</v>
      </c>
    </row>
    <row r="40" spans="1:13" x14ac:dyDescent="0.35">
      <c r="A40" s="41" t="s">
        <v>191</v>
      </c>
      <c r="B40" s="41"/>
      <c r="C40" s="41"/>
      <c r="D40" s="41"/>
      <c r="E40" s="42"/>
      <c r="F40" s="42"/>
      <c r="G40" s="29"/>
      <c r="H40" s="42">
        <v>440</v>
      </c>
      <c r="I40" s="42">
        <v>494</v>
      </c>
      <c r="J40" s="29">
        <f t="shared" si="2"/>
        <v>112.27272727272727</v>
      </c>
      <c r="K40" s="41">
        <v>40</v>
      </c>
      <c r="L40" s="42">
        <v>45</v>
      </c>
      <c r="M40" s="30">
        <f t="shared" si="3"/>
        <v>112.5</v>
      </c>
    </row>
    <row r="41" spans="1:13" x14ac:dyDescent="0.35">
      <c r="A41" s="41" t="s">
        <v>192</v>
      </c>
      <c r="B41" s="41"/>
      <c r="C41" s="41"/>
      <c r="D41" s="41"/>
      <c r="E41" s="42"/>
      <c r="F41" s="42"/>
      <c r="G41" s="29"/>
      <c r="H41" s="42">
        <v>556</v>
      </c>
      <c r="I41" s="42">
        <v>755</v>
      </c>
      <c r="J41" s="29">
        <f t="shared" si="2"/>
        <v>135.79136690647482</v>
      </c>
      <c r="K41" s="41">
        <v>60</v>
      </c>
      <c r="L41" s="42">
        <v>61</v>
      </c>
      <c r="M41" s="30">
        <f t="shared" si="3"/>
        <v>101.66666666666667</v>
      </c>
    </row>
    <row r="42" spans="1:13" x14ac:dyDescent="0.35">
      <c r="A42" s="41" t="s">
        <v>193</v>
      </c>
      <c r="B42" s="41"/>
      <c r="C42" s="41"/>
      <c r="D42" s="41"/>
      <c r="E42" s="42"/>
      <c r="F42" s="42"/>
      <c r="G42" s="29"/>
      <c r="H42" s="42">
        <v>716</v>
      </c>
      <c r="I42" s="42">
        <v>801</v>
      </c>
      <c r="J42" s="29">
        <f t="shared" si="2"/>
        <v>111.87150837988827</v>
      </c>
      <c r="K42" s="41">
        <v>100</v>
      </c>
      <c r="L42" s="42">
        <v>103</v>
      </c>
      <c r="M42" s="30">
        <f t="shared" si="3"/>
        <v>103</v>
      </c>
    </row>
    <row r="43" spans="1:13" s="39" customFormat="1" x14ac:dyDescent="0.35">
      <c r="A43" s="34" t="s">
        <v>235</v>
      </c>
      <c r="B43" s="38"/>
      <c r="C43" s="38"/>
      <c r="D43" s="38"/>
      <c r="E43" s="37">
        <f>SUM(E44:E48)</f>
        <v>460</v>
      </c>
      <c r="F43" s="37">
        <f t="shared" ref="F43:L43" si="9">SUM(F44:F48)</f>
        <v>460</v>
      </c>
      <c r="G43" s="29">
        <f t="shared" si="1"/>
        <v>100</v>
      </c>
      <c r="H43" s="37">
        <f t="shared" si="9"/>
        <v>5580</v>
      </c>
      <c r="I43" s="38">
        <f t="shared" si="9"/>
        <v>5923</v>
      </c>
      <c r="J43" s="29">
        <f t="shared" si="2"/>
        <v>106.14695340501792</v>
      </c>
      <c r="K43" s="38">
        <f t="shared" si="9"/>
        <v>660</v>
      </c>
      <c r="L43" s="38">
        <f t="shared" si="9"/>
        <v>684</v>
      </c>
      <c r="M43" s="29">
        <f t="shared" si="3"/>
        <v>103.63636363636364</v>
      </c>
    </row>
    <row r="44" spans="1:13" x14ac:dyDescent="0.35">
      <c r="A44" s="41" t="s">
        <v>136</v>
      </c>
      <c r="B44" s="41"/>
      <c r="C44" s="41"/>
      <c r="D44" s="41"/>
      <c r="E44" s="42">
        <v>460</v>
      </c>
      <c r="F44" s="42">
        <v>460</v>
      </c>
      <c r="G44" s="29">
        <f t="shared" si="1"/>
        <v>100</v>
      </c>
      <c r="H44" s="42">
        <v>2360</v>
      </c>
      <c r="I44" s="42">
        <v>2449</v>
      </c>
      <c r="J44" s="29">
        <f t="shared" si="2"/>
        <v>103.77118644067797</v>
      </c>
      <c r="K44" s="41">
        <v>300</v>
      </c>
      <c r="L44" s="42">
        <v>322</v>
      </c>
      <c r="M44" s="30">
        <f t="shared" si="3"/>
        <v>107.33333333333333</v>
      </c>
    </row>
    <row r="45" spans="1:13" x14ac:dyDescent="0.35">
      <c r="A45" s="41" t="s">
        <v>194</v>
      </c>
      <c r="B45" s="41"/>
      <c r="C45" s="41"/>
      <c r="D45" s="41"/>
      <c r="E45" s="42"/>
      <c r="F45" s="42"/>
      <c r="G45" s="29"/>
      <c r="H45" s="42">
        <v>580</v>
      </c>
      <c r="I45" s="42">
        <v>641</v>
      </c>
      <c r="J45" s="29">
        <f t="shared" si="2"/>
        <v>110.51724137931035</v>
      </c>
      <c r="K45" s="41">
        <v>100</v>
      </c>
      <c r="L45" s="42">
        <v>102</v>
      </c>
      <c r="M45" s="30">
        <f t="shared" si="3"/>
        <v>102</v>
      </c>
    </row>
    <row r="46" spans="1:13" x14ac:dyDescent="0.35">
      <c r="A46" s="41" t="s">
        <v>195</v>
      </c>
      <c r="B46" s="41"/>
      <c r="C46" s="41"/>
      <c r="D46" s="41"/>
      <c r="E46" s="42"/>
      <c r="F46" s="42"/>
      <c r="G46" s="29"/>
      <c r="H46" s="42">
        <v>1180</v>
      </c>
      <c r="I46" s="42">
        <v>1226</v>
      </c>
      <c r="J46" s="29">
        <f t="shared" si="2"/>
        <v>103.89830508474576</v>
      </c>
      <c r="K46" s="41">
        <v>100</v>
      </c>
      <c r="L46" s="42">
        <v>100</v>
      </c>
      <c r="M46" s="30">
        <f t="shared" si="3"/>
        <v>100</v>
      </c>
    </row>
    <row r="47" spans="1:13" x14ac:dyDescent="0.35">
      <c r="A47" s="41" t="s">
        <v>196</v>
      </c>
      <c r="B47" s="41"/>
      <c r="C47" s="41"/>
      <c r="D47" s="41"/>
      <c r="E47" s="42"/>
      <c r="F47" s="42"/>
      <c r="G47" s="29"/>
      <c r="H47" s="42">
        <v>840</v>
      </c>
      <c r="I47" s="42">
        <v>872</v>
      </c>
      <c r="J47" s="29">
        <f t="shared" si="2"/>
        <v>103.80952380952381</v>
      </c>
      <c r="K47" s="41">
        <v>100</v>
      </c>
      <c r="L47" s="42">
        <v>100</v>
      </c>
      <c r="M47" s="30">
        <f t="shared" si="3"/>
        <v>100</v>
      </c>
    </row>
    <row r="48" spans="1:13" x14ac:dyDescent="0.35">
      <c r="A48" s="41" t="s">
        <v>197</v>
      </c>
      <c r="B48" s="41"/>
      <c r="C48" s="41"/>
      <c r="D48" s="41"/>
      <c r="E48" s="42"/>
      <c r="F48" s="42"/>
      <c r="G48" s="29"/>
      <c r="H48" s="42">
        <v>620</v>
      </c>
      <c r="I48" s="42">
        <v>735</v>
      </c>
      <c r="J48" s="29">
        <f t="shared" si="2"/>
        <v>118.54838709677419</v>
      </c>
      <c r="K48" s="41">
        <v>60</v>
      </c>
      <c r="L48" s="42">
        <v>60</v>
      </c>
      <c r="M48" s="30">
        <f t="shared" si="3"/>
        <v>100</v>
      </c>
    </row>
    <row r="49" spans="1:13" s="39" customFormat="1" x14ac:dyDescent="0.35">
      <c r="A49" s="34" t="s">
        <v>236</v>
      </c>
      <c r="B49" s="38"/>
      <c r="C49" s="38"/>
      <c r="D49" s="38"/>
      <c r="E49" s="37">
        <f>SUM(E50:E53)</f>
        <v>160</v>
      </c>
      <c r="F49" s="37">
        <f t="shared" ref="F49:L49" si="10">SUM(F50:F53)</f>
        <v>176</v>
      </c>
      <c r="G49" s="29">
        <f t="shared" si="1"/>
        <v>110</v>
      </c>
      <c r="H49" s="37">
        <f t="shared" si="10"/>
        <v>3540</v>
      </c>
      <c r="I49" s="38">
        <f t="shared" si="10"/>
        <v>3939</v>
      </c>
      <c r="J49" s="29">
        <f t="shared" si="2"/>
        <v>111.27118644067797</v>
      </c>
      <c r="K49" s="38">
        <f t="shared" si="10"/>
        <v>360</v>
      </c>
      <c r="L49" s="38">
        <f t="shared" si="10"/>
        <v>386</v>
      </c>
      <c r="M49" s="29">
        <f t="shared" si="3"/>
        <v>107.22222222222223</v>
      </c>
    </row>
    <row r="50" spans="1:13" x14ac:dyDescent="0.35">
      <c r="A50" s="41" t="s">
        <v>137</v>
      </c>
      <c r="B50" s="41"/>
      <c r="C50" s="41"/>
      <c r="D50" s="41"/>
      <c r="E50" s="42">
        <v>160</v>
      </c>
      <c r="F50" s="42">
        <v>176</v>
      </c>
      <c r="G50" s="29">
        <f t="shared" si="1"/>
        <v>110</v>
      </c>
      <c r="H50" s="42">
        <v>1660</v>
      </c>
      <c r="I50" s="42">
        <v>1734</v>
      </c>
      <c r="J50" s="29">
        <f t="shared" si="2"/>
        <v>104.4578313253012</v>
      </c>
      <c r="K50" s="41">
        <v>160</v>
      </c>
      <c r="L50" s="42">
        <v>169</v>
      </c>
      <c r="M50" s="30">
        <f t="shared" si="3"/>
        <v>105.625</v>
      </c>
    </row>
    <row r="51" spans="1:13" x14ac:dyDescent="0.35">
      <c r="A51" s="41" t="s">
        <v>198</v>
      </c>
      <c r="B51" s="41"/>
      <c r="C51" s="41"/>
      <c r="D51" s="41"/>
      <c r="E51" s="42"/>
      <c r="F51" s="42"/>
      <c r="G51" s="29"/>
      <c r="H51" s="42">
        <v>840</v>
      </c>
      <c r="I51" s="42">
        <v>919</v>
      </c>
      <c r="J51" s="29">
        <f t="shared" si="2"/>
        <v>109.4047619047619</v>
      </c>
      <c r="K51" s="41">
        <v>40</v>
      </c>
      <c r="L51" s="42">
        <v>41</v>
      </c>
      <c r="M51" s="30">
        <f t="shared" si="3"/>
        <v>102.5</v>
      </c>
    </row>
    <row r="52" spans="1:13" x14ac:dyDescent="0.35">
      <c r="A52" s="41" t="s">
        <v>199</v>
      </c>
      <c r="B52" s="41"/>
      <c r="C52" s="41"/>
      <c r="D52" s="41"/>
      <c r="E52" s="42"/>
      <c r="F52" s="42"/>
      <c r="G52" s="29"/>
      <c r="H52" s="42">
        <v>700</v>
      </c>
      <c r="I52" s="42">
        <v>794</v>
      </c>
      <c r="J52" s="29">
        <f t="shared" si="2"/>
        <v>113.42857142857143</v>
      </c>
      <c r="K52" s="41">
        <v>100</v>
      </c>
      <c r="L52" s="42">
        <v>105</v>
      </c>
      <c r="M52" s="30">
        <f t="shared" si="3"/>
        <v>105</v>
      </c>
    </row>
    <row r="53" spans="1:13" x14ac:dyDescent="0.35">
      <c r="A53" s="41" t="s">
        <v>200</v>
      </c>
      <c r="B53" s="41"/>
      <c r="C53" s="41"/>
      <c r="D53" s="41"/>
      <c r="E53" s="42"/>
      <c r="F53" s="42"/>
      <c r="G53" s="29"/>
      <c r="H53" s="42">
        <v>340</v>
      </c>
      <c r="I53" s="42">
        <v>492</v>
      </c>
      <c r="J53" s="29">
        <f t="shared" si="2"/>
        <v>144.70588235294119</v>
      </c>
      <c r="K53" s="41">
        <v>60</v>
      </c>
      <c r="L53" s="42">
        <v>71</v>
      </c>
      <c r="M53" s="30">
        <f t="shared" si="3"/>
        <v>118.33333333333333</v>
      </c>
    </row>
    <row r="54" spans="1:13" s="39" customFormat="1" x14ac:dyDescent="0.35">
      <c r="A54" s="34" t="s">
        <v>237</v>
      </c>
      <c r="B54" s="38"/>
      <c r="C54" s="38"/>
      <c r="D54" s="38"/>
      <c r="E54" s="37">
        <f>SUM(E55:E59)</f>
        <v>200</v>
      </c>
      <c r="F54" s="37">
        <f t="shared" ref="F54:L54" si="11">SUM(F55:F59)</f>
        <v>306</v>
      </c>
      <c r="G54" s="29">
        <f t="shared" si="1"/>
        <v>153</v>
      </c>
      <c r="H54" s="37">
        <f t="shared" si="11"/>
        <v>3200</v>
      </c>
      <c r="I54" s="38">
        <f t="shared" si="11"/>
        <v>3721</v>
      </c>
      <c r="J54" s="29">
        <f t="shared" si="2"/>
        <v>116.28125</v>
      </c>
      <c r="K54" s="38">
        <f t="shared" si="11"/>
        <v>500</v>
      </c>
      <c r="L54" s="38">
        <f t="shared" si="11"/>
        <v>539</v>
      </c>
      <c r="M54" s="29">
        <f t="shared" si="3"/>
        <v>107.8</v>
      </c>
    </row>
    <row r="55" spans="1:13" x14ac:dyDescent="0.35">
      <c r="A55" s="41" t="s">
        <v>138</v>
      </c>
      <c r="B55" s="41"/>
      <c r="C55" s="41"/>
      <c r="D55" s="41"/>
      <c r="E55" s="42">
        <v>200</v>
      </c>
      <c r="F55" s="42">
        <v>306</v>
      </c>
      <c r="G55" s="29">
        <f t="shared" si="1"/>
        <v>153</v>
      </c>
      <c r="H55" s="42">
        <v>960</v>
      </c>
      <c r="I55" s="42">
        <v>1239</v>
      </c>
      <c r="J55" s="29">
        <f t="shared" si="2"/>
        <v>129.0625</v>
      </c>
      <c r="K55" s="41">
        <v>200</v>
      </c>
      <c r="L55" s="42">
        <v>216</v>
      </c>
      <c r="M55" s="30">
        <f t="shared" si="3"/>
        <v>108</v>
      </c>
    </row>
    <row r="56" spans="1:13" x14ac:dyDescent="0.35">
      <c r="A56" s="41" t="s">
        <v>201</v>
      </c>
      <c r="B56" s="41"/>
      <c r="C56" s="41"/>
      <c r="D56" s="41"/>
      <c r="E56" s="42"/>
      <c r="F56" s="42"/>
      <c r="G56" s="29"/>
      <c r="H56" s="42">
        <v>900</v>
      </c>
      <c r="I56" s="42">
        <v>972</v>
      </c>
      <c r="J56" s="29">
        <f t="shared" si="2"/>
        <v>108</v>
      </c>
      <c r="K56" s="41">
        <v>100</v>
      </c>
      <c r="L56" s="42">
        <v>100</v>
      </c>
      <c r="M56" s="30">
        <f t="shared" si="3"/>
        <v>100</v>
      </c>
    </row>
    <row r="57" spans="1:13" x14ac:dyDescent="0.35">
      <c r="A57" s="41" t="s">
        <v>202</v>
      </c>
      <c r="B57" s="41"/>
      <c r="C57" s="41"/>
      <c r="D57" s="41"/>
      <c r="E57" s="42"/>
      <c r="F57" s="42"/>
      <c r="G57" s="29"/>
      <c r="H57" s="42">
        <v>520</v>
      </c>
      <c r="I57" s="42">
        <v>631</v>
      </c>
      <c r="J57" s="29">
        <f t="shared" si="2"/>
        <v>121.34615384615384</v>
      </c>
      <c r="K57" s="41">
        <v>60</v>
      </c>
      <c r="L57" s="42">
        <v>69</v>
      </c>
      <c r="M57" s="30">
        <f t="shared" si="3"/>
        <v>115</v>
      </c>
    </row>
    <row r="58" spans="1:13" x14ac:dyDescent="0.35">
      <c r="A58" s="41" t="s">
        <v>203</v>
      </c>
      <c r="B58" s="41"/>
      <c r="C58" s="41"/>
      <c r="D58" s="41"/>
      <c r="E58" s="42"/>
      <c r="F58" s="42"/>
      <c r="G58" s="29"/>
      <c r="H58" s="42">
        <v>460</v>
      </c>
      <c r="I58" s="42">
        <v>491</v>
      </c>
      <c r="J58" s="29">
        <f t="shared" si="2"/>
        <v>106.73913043478261</v>
      </c>
      <c r="K58" s="41">
        <v>80</v>
      </c>
      <c r="L58" s="42">
        <v>84</v>
      </c>
      <c r="M58" s="30">
        <f t="shared" si="3"/>
        <v>105</v>
      </c>
    </row>
    <row r="59" spans="1:13" x14ac:dyDescent="0.35">
      <c r="A59" s="41" t="s">
        <v>204</v>
      </c>
      <c r="B59" s="41"/>
      <c r="C59" s="41"/>
      <c r="D59" s="41"/>
      <c r="E59" s="42"/>
      <c r="F59" s="42"/>
      <c r="G59" s="29"/>
      <c r="H59" s="42">
        <v>360</v>
      </c>
      <c r="I59" s="42">
        <v>388</v>
      </c>
      <c r="J59" s="29">
        <f t="shared" si="2"/>
        <v>107.77777777777777</v>
      </c>
      <c r="K59" s="41">
        <v>60</v>
      </c>
      <c r="L59" s="42">
        <v>70</v>
      </c>
      <c r="M59" s="30">
        <f t="shared" si="3"/>
        <v>116.66666666666667</v>
      </c>
    </row>
    <row r="60" spans="1:13" s="39" customFormat="1" x14ac:dyDescent="0.35">
      <c r="A60" s="34" t="s">
        <v>159</v>
      </c>
      <c r="B60" s="38"/>
      <c r="C60" s="38"/>
      <c r="D60" s="38"/>
      <c r="E60" s="37">
        <f>SUM(E61:E63)</f>
        <v>340</v>
      </c>
      <c r="F60" s="37">
        <f t="shared" ref="F60:L60" si="12">SUM(F61:F63)</f>
        <v>367</v>
      </c>
      <c r="G60" s="29">
        <f t="shared" si="1"/>
        <v>107.94117647058823</v>
      </c>
      <c r="H60" s="37">
        <f t="shared" si="12"/>
        <v>3215</v>
      </c>
      <c r="I60" s="38">
        <f t="shared" si="12"/>
        <v>4141</v>
      </c>
      <c r="J60" s="29">
        <f t="shared" si="2"/>
        <v>128.80248833592535</v>
      </c>
      <c r="K60" s="38">
        <f t="shared" si="12"/>
        <v>460</v>
      </c>
      <c r="L60" s="38">
        <f t="shared" si="12"/>
        <v>488</v>
      </c>
      <c r="M60" s="29">
        <f t="shared" si="3"/>
        <v>106.08695652173913</v>
      </c>
    </row>
    <row r="61" spans="1:13" x14ac:dyDescent="0.35">
      <c r="A61" s="41" t="s">
        <v>139</v>
      </c>
      <c r="B61" s="41"/>
      <c r="C61" s="41"/>
      <c r="D61" s="41"/>
      <c r="E61" s="42">
        <v>300</v>
      </c>
      <c r="F61" s="42">
        <v>326</v>
      </c>
      <c r="G61" s="29">
        <f t="shared" si="1"/>
        <v>108.66666666666667</v>
      </c>
      <c r="H61" s="42">
        <v>1800</v>
      </c>
      <c r="I61" s="42">
        <v>2186</v>
      </c>
      <c r="J61" s="29">
        <f t="shared" si="2"/>
        <v>121.44444444444444</v>
      </c>
      <c r="K61" s="41">
        <v>180</v>
      </c>
      <c r="L61" s="42">
        <v>190</v>
      </c>
      <c r="M61" s="30">
        <f t="shared" si="3"/>
        <v>105.55555555555556</v>
      </c>
    </row>
    <row r="62" spans="1:13" x14ac:dyDescent="0.35">
      <c r="A62" s="41" t="s">
        <v>205</v>
      </c>
      <c r="B62" s="41"/>
      <c r="C62" s="41"/>
      <c r="D62" s="41"/>
      <c r="E62" s="42">
        <v>40</v>
      </c>
      <c r="F62" s="42">
        <v>41</v>
      </c>
      <c r="G62" s="29">
        <f t="shared" si="1"/>
        <v>102.5</v>
      </c>
      <c r="H62" s="42">
        <v>1025</v>
      </c>
      <c r="I62" s="42">
        <v>1501</v>
      </c>
      <c r="J62" s="29">
        <f t="shared" si="2"/>
        <v>146.4390243902439</v>
      </c>
      <c r="K62" s="41">
        <v>200</v>
      </c>
      <c r="L62" s="42">
        <v>218</v>
      </c>
      <c r="M62" s="30">
        <f t="shared" si="3"/>
        <v>109</v>
      </c>
    </row>
    <row r="63" spans="1:13" x14ac:dyDescent="0.35">
      <c r="A63" s="41" t="s">
        <v>206</v>
      </c>
      <c r="B63" s="41"/>
      <c r="C63" s="41"/>
      <c r="D63" s="41"/>
      <c r="E63" s="42"/>
      <c r="F63" s="42"/>
      <c r="G63" s="29"/>
      <c r="H63" s="42">
        <v>390</v>
      </c>
      <c r="I63" s="42">
        <v>454</v>
      </c>
      <c r="J63" s="29">
        <f t="shared" si="2"/>
        <v>116.41025641025641</v>
      </c>
      <c r="K63" s="41">
        <v>80</v>
      </c>
      <c r="L63" s="42">
        <v>80</v>
      </c>
      <c r="M63" s="30">
        <f t="shared" si="3"/>
        <v>100</v>
      </c>
    </row>
    <row r="64" spans="1:13" s="39" customFormat="1" x14ac:dyDescent="0.35">
      <c r="A64" s="34" t="s">
        <v>158</v>
      </c>
      <c r="B64" s="38"/>
      <c r="C64" s="38"/>
      <c r="D64" s="38"/>
      <c r="E64" s="37">
        <f>SUM(E65:E67)</f>
        <v>200</v>
      </c>
      <c r="F64" s="37">
        <f t="shared" ref="F64:L64" si="13">SUM(F65:F67)</f>
        <v>267</v>
      </c>
      <c r="G64" s="29">
        <f t="shared" si="1"/>
        <v>133.5</v>
      </c>
      <c r="H64" s="37">
        <f t="shared" si="13"/>
        <v>2646</v>
      </c>
      <c r="I64" s="38">
        <f t="shared" si="13"/>
        <v>3033</v>
      </c>
      <c r="J64" s="29">
        <f t="shared" si="2"/>
        <v>114.62585034013605</v>
      </c>
      <c r="K64" s="38">
        <f t="shared" si="13"/>
        <v>400</v>
      </c>
      <c r="L64" s="38">
        <f t="shared" si="13"/>
        <v>442</v>
      </c>
      <c r="M64" s="29">
        <f t="shared" si="3"/>
        <v>110.5</v>
      </c>
    </row>
    <row r="65" spans="1:13" x14ac:dyDescent="0.35">
      <c r="A65" s="41" t="s">
        <v>140</v>
      </c>
      <c r="B65" s="41"/>
      <c r="C65" s="41"/>
      <c r="D65" s="41"/>
      <c r="E65" s="42">
        <v>200</v>
      </c>
      <c r="F65" s="42">
        <v>267</v>
      </c>
      <c r="G65" s="29">
        <f t="shared" si="1"/>
        <v>133.5</v>
      </c>
      <c r="H65" s="42">
        <v>1616</v>
      </c>
      <c r="I65" s="42">
        <v>1800</v>
      </c>
      <c r="J65" s="29">
        <f t="shared" si="2"/>
        <v>111.38613861386139</v>
      </c>
      <c r="K65" s="41">
        <v>200</v>
      </c>
      <c r="L65" s="42">
        <v>233</v>
      </c>
      <c r="M65" s="30">
        <f t="shared" si="3"/>
        <v>116.5</v>
      </c>
    </row>
    <row r="66" spans="1:13" x14ac:dyDescent="0.35">
      <c r="A66" s="41" t="s">
        <v>207</v>
      </c>
      <c r="B66" s="41"/>
      <c r="C66" s="41"/>
      <c r="D66" s="41"/>
      <c r="E66" s="42"/>
      <c r="F66" s="42"/>
      <c r="G66" s="29"/>
      <c r="H66" s="42">
        <v>560</v>
      </c>
      <c r="I66" s="42">
        <v>737</v>
      </c>
      <c r="J66" s="29">
        <f t="shared" si="2"/>
        <v>131.60714285714286</v>
      </c>
      <c r="K66" s="41">
        <v>100</v>
      </c>
      <c r="L66" s="42">
        <v>102</v>
      </c>
      <c r="M66" s="30">
        <f t="shared" si="3"/>
        <v>102</v>
      </c>
    </row>
    <row r="67" spans="1:13" x14ac:dyDescent="0.35">
      <c r="A67" s="41" t="s">
        <v>208</v>
      </c>
      <c r="B67" s="41"/>
      <c r="C67" s="41"/>
      <c r="D67" s="41"/>
      <c r="E67" s="42"/>
      <c r="F67" s="42"/>
      <c r="G67" s="29"/>
      <c r="H67" s="42">
        <v>470</v>
      </c>
      <c r="I67" s="42">
        <v>496</v>
      </c>
      <c r="J67" s="29">
        <f t="shared" si="2"/>
        <v>105.53191489361703</v>
      </c>
      <c r="K67" s="41">
        <v>100</v>
      </c>
      <c r="L67" s="42">
        <v>107</v>
      </c>
      <c r="M67" s="30">
        <f t="shared" si="3"/>
        <v>107</v>
      </c>
    </row>
    <row r="68" spans="1:13" s="39" customFormat="1" x14ac:dyDescent="0.35">
      <c r="A68" s="34" t="s">
        <v>160</v>
      </c>
      <c r="B68" s="38">
        <f>SUM(B69)</f>
        <v>120</v>
      </c>
      <c r="C68" s="38">
        <f>SUM(C69)</f>
        <v>120</v>
      </c>
      <c r="D68" s="43">
        <f>SUM(C68*100/B68)</f>
        <v>100</v>
      </c>
      <c r="E68" s="37">
        <f>SUM(E69:E70)</f>
        <v>500</v>
      </c>
      <c r="F68" s="37">
        <f t="shared" ref="F68:L68" si="14">SUM(F69:F70)</f>
        <v>567</v>
      </c>
      <c r="G68" s="29">
        <f t="shared" si="1"/>
        <v>113.4</v>
      </c>
      <c r="H68" s="37">
        <f t="shared" si="14"/>
        <v>1745</v>
      </c>
      <c r="I68" s="38">
        <f t="shared" si="14"/>
        <v>2000</v>
      </c>
      <c r="J68" s="29">
        <f t="shared" si="2"/>
        <v>114.61318051575931</v>
      </c>
      <c r="K68" s="38">
        <f t="shared" si="14"/>
        <v>280</v>
      </c>
      <c r="L68" s="38">
        <f t="shared" si="14"/>
        <v>337</v>
      </c>
      <c r="M68" s="30">
        <f t="shared" si="3"/>
        <v>120.35714285714286</v>
      </c>
    </row>
    <row r="69" spans="1:13" x14ac:dyDescent="0.35">
      <c r="A69" s="41" t="s">
        <v>154</v>
      </c>
      <c r="B69" s="41">
        <v>120</v>
      </c>
      <c r="C69" s="41">
        <v>120</v>
      </c>
      <c r="D69" s="43">
        <f>SUM(C69*100/B69)</f>
        <v>100</v>
      </c>
      <c r="E69" s="42">
        <v>500</v>
      </c>
      <c r="F69" s="42">
        <v>567</v>
      </c>
      <c r="G69" s="29">
        <f t="shared" si="1"/>
        <v>113.4</v>
      </c>
      <c r="H69" s="42">
        <v>695</v>
      </c>
      <c r="I69" s="42">
        <v>798</v>
      </c>
      <c r="J69" s="29">
        <f t="shared" si="2"/>
        <v>114.82014388489209</v>
      </c>
      <c r="K69" s="41">
        <v>200</v>
      </c>
      <c r="L69" s="42">
        <v>221</v>
      </c>
      <c r="M69" s="30">
        <f t="shared" si="3"/>
        <v>110.5</v>
      </c>
    </row>
    <row r="70" spans="1:13" x14ac:dyDescent="0.35">
      <c r="A70" s="41" t="s">
        <v>209</v>
      </c>
      <c r="B70" s="41"/>
      <c r="C70" s="41"/>
      <c r="D70" s="41"/>
      <c r="E70" s="42"/>
      <c r="F70" s="42"/>
      <c r="G70" s="29"/>
      <c r="H70" s="42">
        <v>1050</v>
      </c>
      <c r="I70" s="42">
        <v>1202</v>
      </c>
      <c r="J70" s="29">
        <f t="shared" si="2"/>
        <v>114.47619047619048</v>
      </c>
      <c r="K70" s="41">
        <v>80</v>
      </c>
      <c r="L70" s="42">
        <v>116</v>
      </c>
      <c r="M70" s="30">
        <f t="shared" si="3"/>
        <v>145</v>
      </c>
    </row>
    <row r="71" spans="1:13" s="39" customFormat="1" x14ac:dyDescent="0.35">
      <c r="A71" s="34" t="s">
        <v>161</v>
      </c>
      <c r="B71" s="38"/>
      <c r="C71" s="38"/>
      <c r="D71" s="38"/>
      <c r="E71" s="37">
        <f>SUM(E72)</f>
        <v>0</v>
      </c>
      <c r="F71" s="37">
        <f t="shared" ref="F71:L71" si="15">SUM(F72)</f>
        <v>0</v>
      </c>
      <c r="G71" s="29"/>
      <c r="H71" s="37">
        <f t="shared" si="15"/>
        <v>1280</v>
      </c>
      <c r="I71" s="38">
        <f t="shared" si="15"/>
        <v>1471</v>
      </c>
      <c r="J71" s="29">
        <f t="shared" si="2"/>
        <v>114.921875</v>
      </c>
      <c r="K71" s="38">
        <f t="shared" si="15"/>
        <v>600</v>
      </c>
      <c r="L71" s="38">
        <f t="shared" si="15"/>
        <v>657</v>
      </c>
      <c r="M71" s="29">
        <f t="shared" si="3"/>
        <v>109.5</v>
      </c>
    </row>
    <row r="72" spans="1:13" x14ac:dyDescent="0.35">
      <c r="A72" s="41" t="s">
        <v>145</v>
      </c>
      <c r="B72" s="41"/>
      <c r="C72" s="41"/>
      <c r="D72" s="41"/>
      <c r="E72" s="42"/>
      <c r="F72" s="42"/>
      <c r="G72" s="29"/>
      <c r="H72" s="42">
        <v>1280</v>
      </c>
      <c r="I72" s="42">
        <v>1471</v>
      </c>
      <c r="J72" s="29">
        <f t="shared" si="2"/>
        <v>114.921875</v>
      </c>
      <c r="K72" s="41">
        <v>600</v>
      </c>
      <c r="L72" s="42">
        <v>657</v>
      </c>
      <c r="M72" s="30">
        <f t="shared" si="3"/>
        <v>109.5</v>
      </c>
    </row>
    <row r="73" spans="1:13" s="39" customFormat="1" x14ac:dyDescent="0.35">
      <c r="A73" s="34" t="s">
        <v>162</v>
      </c>
      <c r="B73" s="38"/>
      <c r="C73" s="38"/>
      <c r="D73" s="38"/>
      <c r="E73" s="37">
        <f>SUM(E74:E76)</f>
        <v>300</v>
      </c>
      <c r="F73" s="37">
        <f t="shared" ref="F73:L73" si="16">SUM(F74:F76)</f>
        <v>302</v>
      </c>
      <c r="G73" s="29">
        <f t="shared" si="1"/>
        <v>100.66666666666667</v>
      </c>
      <c r="H73" s="37">
        <f t="shared" si="16"/>
        <v>2580</v>
      </c>
      <c r="I73" s="38">
        <f t="shared" si="16"/>
        <v>3267</v>
      </c>
      <c r="J73" s="29">
        <f t="shared" si="2"/>
        <v>126.62790697674419</v>
      </c>
      <c r="K73" s="38">
        <f t="shared" si="16"/>
        <v>760</v>
      </c>
      <c r="L73" s="38">
        <f t="shared" si="16"/>
        <v>831</v>
      </c>
      <c r="M73" s="29">
        <f t="shared" si="3"/>
        <v>109.34210526315789</v>
      </c>
    </row>
    <row r="74" spans="1:13" x14ac:dyDescent="0.35">
      <c r="A74" s="41" t="s">
        <v>144</v>
      </c>
      <c r="B74" s="41"/>
      <c r="C74" s="41"/>
      <c r="D74" s="41"/>
      <c r="E74" s="42">
        <v>300</v>
      </c>
      <c r="F74" s="42">
        <v>302</v>
      </c>
      <c r="G74" s="29">
        <f t="shared" si="1"/>
        <v>100.66666666666667</v>
      </c>
      <c r="H74" s="42">
        <v>1240</v>
      </c>
      <c r="I74" s="42">
        <v>1371</v>
      </c>
      <c r="J74" s="29">
        <f t="shared" si="2"/>
        <v>110.56451612903226</v>
      </c>
      <c r="K74" s="41">
        <v>500</v>
      </c>
      <c r="L74" s="42">
        <v>520</v>
      </c>
      <c r="M74" s="30">
        <f t="shared" si="3"/>
        <v>104</v>
      </c>
    </row>
    <row r="75" spans="1:13" x14ac:dyDescent="0.35">
      <c r="A75" s="41" t="s">
        <v>210</v>
      </c>
      <c r="B75" s="41"/>
      <c r="C75" s="41"/>
      <c r="D75" s="41"/>
      <c r="E75" s="42"/>
      <c r="F75" s="42"/>
      <c r="G75" s="29"/>
      <c r="H75" s="42">
        <v>780</v>
      </c>
      <c r="I75" s="42">
        <v>1223</v>
      </c>
      <c r="J75" s="29">
        <f t="shared" si="2"/>
        <v>156.7948717948718</v>
      </c>
      <c r="K75" s="41">
        <v>100</v>
      </c>
      <c r="L75" s="42">
        <v>142</v>
      </c>
      <c r="M75" s="30">
        <f t="shared" si="3"/>
        <v>142</v>
      </c>
    </row>
    <row r="76" spans="1:13" x14ac:dyDescent="0.35">
      <c r="A76" s="41" t="s">
        <v>211</v>
      </c>
      <c r="B76" s="41"/>
      <c r="C76" s="41"/>
      <c r="D76" s="41"/>
      <c r="E76" s="42"/>
      <c r="F76" s="42"/>
      <c r="G76" s="29"/>
      <c r="H76" s="42">
        <v>560</v>
      </c>
      <c r="I76" s="42">
        <v>673</v>
      </c>
      <c r="J76" s="29">
        <f t="shared" ref="J76:J113" si="17">SUM(I76*100/H76)</f>
        <v>120.17857142857143</v>
      </c>
      <c r="K76" s="41">
        <v>160</v>
      </c>
      <c r="L76" s="42">
        <v>169</v>
      </c>
      <c r="M76" s="30">
        <f t="shared" ref="M76:M113" si="18">SUM(L76*100/K76)</f>
        <v>105.625</v>
      </c>
    </row>
    <row r="77" spans="1:13" s="39" customFormat="1" x14ac:dyDescent="0.35">
      <c r="A77" s="34" t="s">
        <v>163</v>
      </c>
      <c r="B77" s="38"/>
      <c r="C77" s="38"/>
      <c r="D77" s="38"/>
      <c r="E77" s="37">
        <f>SUM(E78:E81)</f>
        <v>380</v>
      </c>
      <c r="F77" s="37">
        <f t="shared" ref="F77:L77" si="19">SUM(F78:F81)</f>
        <v>452</v>
      </c>
      <c r="G77" s="29">
        <f t="shared" ref="G77:G106" si="20">SUM(F77*100/E77)</f>
        <v>118.94736842105263</v>
      </c>
      <c r="H77" s="37">
        <f t="shared" si="19"/>
        <v>4660</v>
      </c>
      <c r="I77" s="38">
        <f t="shared" si="19"/>
        <v>5897</v>
      </c>
      <c r="J77" s="29">
        <f t="shared" si="17"/>
        <v>126.54506437768241</v>
      </c>
      <c r="K77" s="38">
        <f t="shared" si="19"/>
        <v>1240</v>
      </c>
      <c r="L77" s="38">
        <f t="shared" si="19"/>
        <v>1372</v>
      </c>
      <c r="M77" s="29">
        <f t="shared" si="18"/>
        <v>110.64516129032258</v>
      </c>
    </row>
    <row r="78" spans="1:13" x14ac:dyDescent="0.35">
      <c r="A78" s="41" t="s">
        <v>143</v>
      </c>
      <c r="B78" s="41"/>
      <c r="C78" s="41"/>
      <c r="D78" s="41"/>
      <c r="E78" s="42">
        <v>380</v>
      </c>
      <c r="F78" s="42">
        <v>452</v>
      </c>
      <c r="G78" s="29">
        <f t="shared" si="20"/>
        <v>118.94736842105263</v>
      </c>
      <c r="H78" s="42">
        <v>1600</v>
      </c>
      <c r="I78" s="42">
        <v>2521</v>
      </c>
      <c r="J78" s="29">
        <f t="shared" si="17"/>
        <v>157.5625</v>
      </c>
      <c r="K78" s="41">
        <v>860</v>
      </c>
      <c r="L78" s="42">
        <v>959</v>
      </c>
      <c r="M78" s="30">
        <f t="shared" si="18"/>
        <v>111.51162790697674</v>
      </c>
    </row>
    <row r="79" spans="1:13" x14ac:dyDescent="0.35">
      <c r="A79" s="41" t="s">
        <v>212</v>
      </c>
      <c r="B79" s="41"/>
      <c r="C79" s="41"/>
      <c r="D79" s="41"/>
      <c r="E79" s="42"/>
      <c r="F79" s="42"/>
      <c r="G79" s="29"/>
      <c r="H79" s="42">
        <v>460</v>
      </c>
      <c r="I79" s="42">
        <v>574</v>
      </c>
      <c r="J79" s="29">
        <f t="shared" si="17"/>
        <v>124.78260869565217</v>
      </c>
      <c r="K79" s="41">
        <v>60</v>
      </c>
      <c r="L79" s="42">
        <v>74</v>
      </c>
      <c r="M79" s="30">
        <f t="shared" si="18"/>
        <v>123.33333333333333</v>
      </c>
    </row>
    <row r="80" spans="1:13" x14ac:dyDescent="0.35">
      <c r="A80" s="41" t="s">
        <v>213</v>
      </c>
      <c r="B80" s="41"/>
      <c r="C80" s="41"/>
      <c r="D80" s="41"/>
      <c r="E80" s="42"/>
      <c r="F80" s="42"/>
      <c r="G80" s="29"/>
      <c r="H80" s="42">
        <v>1960</v>
      </c>
      <c r="I80" s="42">
        <v>2131</v>
      </c>
      <c r="J80" s="29">
        <f t="shared" si="17"/>
        <v>108.72448979591837</v>
      </c>
      <c r="K80" s="41">
        <v>200</v>
      </c>
      <c r="L80" s="42">
        <v>214</v>
      </c>
      <c r="M80" s="30">
        <f t="shared" si="18"/>
        <v>107</v>
      </c>
    </row>
    <row r="81" spans="1:13" x14ac:dyDescent="0.35">
      <c r="A81" s="41" t="s">
        <v>214</v>
      </c>
      <c r="B81" s="41"/>
      <c r="C81" s="41"/>
      <c r="D81" s="41"/>
      <c r="E81" s="42"/>
      <c r="F81" s="42"/>
      <c r="G81" s="29"/>
      <c r="H81" s="42">
        <v>640</v>
      </c>
      <c r="I81" s="42">
        <v>671</v>
      </c>
      <c r="J81" s="29">
        <f t="shared" si="17"/>
        <v>104.84375</v>
      </c>
      <c r="K81" s="41">
        <v>120</v>
      </c>
      <c r="L81" s="42">
        <v>125</v>
      </c>
      <c r="M81" s="30">
        <f t="shared" si="18"/>
        <v>104.16666666666667</v>
      </c>
    </row>
    <row r="82" spans="1:13" s="39" customFormat="1" x14ac:dyDescent="0.35">
      <c r="A82" s="34" t="s">
        <v>164</v>
      </c>
      <c r="B82" s="38"/>
      <c r="C82" s="38"/>
      <c r="D82" s="38"/>
      <c r="E82" s="37">
        <f>SUM(E83:E85)</f>
        <v>300</v>
      </c>
      <c r="F82" s="37">
        <f t="shared" ref="F82:L82" si="21">SUM(F83:F85)</f>
        <v>413</v>
      </c>
      <c r="G82" s="29">
        <f t="shared" si="20"/>
        <v>137.66666666666666</v>
      </c>
      <c r="H82" s="37">
        <f t="shared" si="21"/>
        <v>3860</v>
      </c>
      <c r="I82" s="38">
        <f t="shared" si="21"/>
        <v>6557</v>
      </c>
      <c r="J82" s="29">
        <f t="shared" si="17"/>
        <v>169.87046632124353</v>
      </c>
      <c r="K82" s="38">
        <f t="shared" si="21"/>
        <v>420</v>
      </c>
      <c r="L82" s="38">
        <f t="shared" si="21"/>
        <v>489</v>
      </c>
      <c r="M82" s="29">
        <f t="shared" si="18"/>
        <v>116.42857142857143</v>
      </c>
    </row>
    <row r="83" spans="1:13" x14ac:dyDescent="0.35">
      <c r="A83" s="41" t="s">
        <v>155</v>
      </c>
      <c r="B83" s="41"/>
      <c r="C83" s="41"/>
      <c r="D83" s="41"/>
      <c r="E83" s="42">
        <v>100</v>
      </c>
      <c r="F83" s="42">
        <v>129</v>
      </c>
      <c r="G83" s="29">
        <f t="shared" si="20"/>
        <v>129</v>
      </c>
      <c r="H83" s="42">
        <v>1980</v>
      </c>
      <c r="I83" s="42">
        <v>3528</v>
      </c>
      <c r="J83" s="29">
        <f t="shared" si="17"/>
        <v>178.18181818181819</v>
      </c>
      <c r="K83" s="41">
        <v>60</v>
      </c>
      <c r="L83" s="42">
        <v>66</v>
      </c>
      <c r="M83" s="30">
        <f t="shared" si="18"/>
        <v>110</v>
      </c>
    </row>
    <row r="84" spans="1:13" x14ac:dyDescent="0.35">
      <c r="A84" s="41" t="s">
        <v>215</v>
      </c>
      <c r="B84" s="41"/>
      <c r="C84" s="41"/>
      <c r="D84" s="41"/>
      <c r="E84" s="42">
        <v>200</v>
      </c>
      <c r="F84" s="42">
        <v>284</v>
      </c>
      <c r="G84" s="29">
        <f t="shared" si="20"/>
        <v>142</v>
      </c>
      <c r="H84" s="42">
        <v>1520</v>
      </c>
      <c r="I84" s="42">
        <v>2344</v>
      </c>
      <c r="J84" s="29">
        <f t="shared" si="17"/>
        <v>154.21052631578948</v>
      </c>
      <c r="K84" s="41">
        <v>300</v>
      </c>
      <c r="L84" s="42">
        <v>363</v>
      </c>
      <c r="M84" s="30">
        <f t="shared" si="18"/>
        <v>121</v>
      </c>
    </row>
    <row r="85" spans="1:13" x14ac:dyDescent="0.35">
      <c r="A85" s="41" t="s">
        <v>216</v>
      </c>
      <c r="B85" s="41"/>
      <c r="C85" s="41"/>
      <c r="D85" s="41"/>
      <c r="E85" s="42"/>
      <c r="F85" s="42"/>
      <c r="G85" s="29"/>
      <c r="H85" s="42">
        <v>360</v>
      </c>
      <c r="I85" s="42">
        <v>685</v>
      </c>
      <c r="J85" s="29">
        <f t="shared" si="17"/>
        <v>190.27777777777777</v>
      </c>
      <c r="K85" s="41">
        <v>60</v>
      </c>
      <c r="L85" s="42">
        <v>60</v>
      </c>
      <c r="M85" s="30">
        <f t="shared" si="18"/>
        <v>100</v>
      </c>
    </row>
    <row r="86" spans="1:13" s="39" customFormat="1" x14ac:dyDescent="0.35">
      <c r="A86" s="34" t="s">
        <v>165</v>
      </c>
      <c r="B86" s="38"/>
      <c r="C86" s="38"/>
      <c r="D86" s="38"/>
      <c r="E86" s="37">
        <f>SUM(E87:E89)</f>
        <v>100</v>
      </c>
      <c r="F86" s="37">
        <f t="shared" ref="F86:L86" si="22">SUM(F87:F89)</f>
        <v>101</v>
      </c>
      <c r="G86" s="29">
        <f t="shared" si="20"/>
        <v>101</v>
      </c>
      <c r="H86" s="37">
        <f t="shared" si="22"/>
        <v>1860</v>
      </c>
      <c r="I86" s="38">
        <f t="shared" si="22"/>
        <v>2159</v>
      </c>
      <c r="J86" s="29">
        <f t="shared" si="17"/>
        <v>116.0752688172043</v>
      </c>
      <c r="K86" s="38">
        <f t="shared" si="22"/>
        <v>540</v>
      </c>
      <c r="L86" s="38">
        <f t="shared" si="22"/>
        <v>558</v>
      </c>
      <c r="M86" s="29">
        <f t="shared" si="18"/>
        <v>103.33333333333333</v>
      </c>
    </row>
    <row r="87" spans="1:13" x14ac:dyDescent="0.35">
      <c r="A87" s="41" t="s">
        <v>142</v>
      </c>
      <c r="B87" s="41"/>
      <c r="C87" s="41"/>
      <c r="D87" s="41"/>
      <c r="E87" s="42"/>
      <c r="F87" s="42"/>
      <c r="G87" s="29"/>
      <c r="H87" s="42">
        <v>940</v>
      </c>
      <c r="I87" s="42">
        <v>984</v>
      </c>
      <c r="J87" s="29">
        <f t="shared" si="17"/>
        <v>104.68085106382979</v>
      </c>
      <c r="K87" s="41">
        <v>300</v>
      </c>
      <c r="L87" s="42">
        <v>286</v>
      </c>
      <c r="M87" s="30">
        <f t="shared" si="18"/>
        <v>95.333333333333329</v>
      </c>
    </row>
    <row r="88" spans="1:13" x14ac:dyDescent="0.35">
      <c r="A88" s="41" t="s">
        <v>217</v>
      </c>
      <c r="B88" s="41"/>
      <c r="C88" s="41"/>
      <c r="D88" s="41"/>
      <c r="E88" s="42">
        <v>100</v>
      </c>
      <c r="F88" s="42">
        <v>101</v>
      </c>
      <c r="G88" s="29">
        <f t="shared" si="20"/>
        <v>101</v>
      </c>
      <c r="H88" s="42">
        <v>540</v>
      </c>
      <c r="I88" s="42">
        <v>779</v>
      </c>
      <c r="J88" s="29">
        <f t="shared" si="17"/>
        <v>144.25925925925927</v>
      </c>
      <c r="K88" s="41">
        <v>200</v>
      </c>
      <c r="L88" s="42">
        <v>212</v>
      </c>
      <c r="M88" s="30">
        <f t="shared" si="18"/>
        <v>106</v>
      </c>
    </row>
    <row r="89" spans="1:13" x14ac:dyDescent="0.35">
      <c r="A89" s="41" t="s">
        <v>218</v>
      </c>
      <c r="B89" s="41"/>
      <c r="C89" s="41"/>
      <c r="D89" s="41"/>
      <c r="E89" s="42"/>
      <c r="F89" s="42"/>
      <c r="G89" s="29"/>
      <c r="H89" s="42">
        <v>380</v>
      </c>
      <c r="I89" s="42">
        <v>396</v>
      </c>
      <c r="J89" s="29">
        <f t="shared" si="17"/>
        <v>104.21052631578948</v>
      </c>
      <c r="K89" s="41">
        <v>40</v>
      </c>
      <c r="L89" s="42">
        <v>60</v>
      </c>
      <c r="M89" s="30">
        <f t="shared" si="18"/>
        <v>150</v>
      </c>
    </row>
    <row r="90" spans="1:13" s="39" customFormat="1" x14ac:dyDescent="0.35">
      <c r="A90" s="34" t="s">
        <v>166</v>
      </c>
      <c r="B90" s="38"/>
      <c r="C90" s="38"/>
      <c r="D90" s="38"/>
      <c r="E90" s="37">
        <f>SUM(E91:E95)</f>
        <v>0</v>
      </c>
      <c r="F90" s="37">
        <f t="shared" ref="F90:L90" si="23">SUM(F91:F95)</f>
        <v>0</v>
      </c>
      <c r="G90" s="29"/>
      <c r="H90" s="37">
        <f t="shared" si="23"/>
        <v>2576</v>
      </c>
      <c r="I90" s="38">
        <f t="shared" si="23"/>
        <v>3337</v>
      </c>
      <c r="J90" s="29">
        <f t="shared" si="17"/>
        <v>129.54192546583852</v>
      </c>
      <c r="K90" s="38">
        <f t="shared" si="23"/>
        <v>360</v>
      </c>
      <c r="L90" s="38">
        <f t="shared" si="23"/>
        <v>374</v>
      </c>
      <c r="M90" s="29">
        <f t="shared" si="18"/>
        <v>103.88888888888889</v>
      </c>
    </row>
    <row r="91" spans="1:13" x14ac:dyDescent="0.35">
      <c r="A91" s="41" t="s">
        <v>141</v>
      </c>
      <c r="B91" s="41"/>
      <c r="C91" s="41"/>
      <c r="D91" s="41"/>
      <c r="E91" s="42"/>
      <c r="F91" s="42"/>
      <c r="G91" s="29"/>
      <c r="H91" s="42">
        <v>1240</v>
      </c>
      <c r="I91" s="42">
        <v>1453</v>
      </c>
      <c r="J91" s="29">
        <f t="shared" si="17"/>
        <v>117.1774193548387</v>
      </c>
      <c r="K91" s="41">
        <v>200</v>
      </c>
      <c r="L91" s="42">
        <v>203</v>
      </c>
      <c r="M91" s="30">
        <f t="shared" si="18"/>
        <v>101.5</v>
      </c>
    </row>
    <row r="92" spans="1:13" x14ac:dyDescent="0.35">
      <c r="A92" s="41" t="s">
        <v>219</v>
      </c>
      <c r="B92" s="41"/>
      <c r="C92" s="41"/>
      <c r="D92" s="41"/>
      <c r="E92" s="42"/>
      <c r="F92" s="42"/>
      <c r="G92" s="29"/>
      <c r="H92" s="42">
        <v>60</v>
      </c>
      <c r="I92" s="42">
        <v>65</v>
      </c>
      <c r="J92" s="29">
        <f t="shared" si="17"/>
        <v>108.33333333333333</v>
      </c>
      <c r="K92" s="41"/>
      <c r="L92" s="42"/>
      <c r="M92" s="30"/>
    </row>
    <row r="93" spans="1:13" x14ac:dyDescent="0.35">
      <c r="A93" s="41" t="s">
        <v>220</v>
      </c>
      <c r="B93" s="41"/>
      <c r="C93" s="41"/>
      <c r="D93" s="41"/>
      <c r="E93" s="42"/>
      <c r="F93" s="42"/>
      <c r="G93" s="29"/>
      <c r="H93" s="42">
        <v>420</v>
      </c>
      <c r="I93" s="42">
        <v>695</v>
      </c>
      <c r="J93" s="29">
        <f t="shared" si="17"/>
        <v>165.47619047619048</v>
      </c>
      <c r="K93" s="41">
        <v>60</v>
      </c>
      <c r="L93" s="42">
        <v>63</v>
      </c>
      <c r="M93" s="30">
        <f t="shared" si="18"/>
        <v>105</v>
      </c>
    </row>
    <row r="94" spans="1:13" x14ac:dyDescent="0.35">
      <c r="A94" s="41" t="s">
        <v>221</v>
      </c>
      <c r="B94" s="41"/>
      <c r="C94" s="41"/>
      <c r="D94" s="41"/>
      <c r="E94" s="42"/>
      <c r="F94" s="42"/>
      <c r="G94" s="29"/>
      <c r="H94" s="42">
        <v>536</v>
      </c>
      <c r="I94" s="42">
        <v>761</v>
      </c>
      <c r="J94" s="29">
        <f t="shared" si="17"/>
        <v>141.97761194029852</v>
      </c>
      <c r="K94" s="41">
        <v>100</v>
      </c>
      <c r="L94" s="42">
        <v>108</v>
      </c>
      <c r="M94" s="30">
        <f t="shared" si="18"/>
        <v>108</v>
      </c>
    </row>
    <row r="95" spans="1:13" x14ac:dyDescent="0.35">
      <c r="A95" s="41" t="s">
        <v>222</v>
      </c>
      <c r="B95" s="41"/>
      <c r="C95" s="41"/>
      <c r="D95" s="41"/>
      <c r="E95" s="42"/>
      <c r="F95" s="42"/>
      <c r="G95" s="29"/>
      <c r="H95" s="42">
        <v>320</v>
      </c>
      <c r="I95" s="42">
        <v>363</v>
      </c>
      <c r="J95" s="29">
        <f t="shared" si="17"/>
        <v>113.4375</v>
      </c>
      <c r="K95" s="41"/>
      <c r="L95" s="42"/>
      <c r="M95" s="30"/>
    </row>
    <row r="96" spans="1:13" s="39" customFormat="1" x14ac:dyDescent="0.35">
      <c r="A96" s="34" t="s">
        <v>167</v>
      </c>
      <c r="B96" s="38"/>
      <c r="C96" s="38"/>
      <c r="D96" s="38"/>
      <c r="E96" s="37">
        <f>SUM(E97:E98)</f>
        <v>400</v>
      </c>
      <c r="F96" s="37">
        <f t="shared" ref="F96:L96" si="24">SUM(F97:F98)</f>
        <v>505</v>
      </c>
      <c r="G96" s="29">
        <f t="shared" si="20"/>
        <v>126.25</v>
      </c>
      <c r="H96" s="37">
        <f t="shared" si="24"/>
        <v>2390</v>
      </c>
      <c r="I96" s="38">
        <f t="shared" si="24"/>
        <v>3089</v>
      </c>
      <c r="J96" s="29">
        <f t="shared" si="17"/>
        <v>129.24686192468619</v>
      </c>
      <c r="K96" s="38">
        <f t="shared" si="24"/>
        <v>360</v>
      </c>
      <c r="L96" s="38">
        <f t="shared" si="24"/>
        <v>423</v>
      </c>
      <c r="M96" s="29">
        <f t="shared" si="18"/>
        <v>117.5</v>
      </c>
    </row>
    <row r="97" spans="1:13" x14ac:dyDescent="0.35">
      <c r="A97" s="41" t="s">
        <v>146</v>
      </c>
      <c r="B97" s="41"/>
      <c r="C97" s="41"/>
      <c r="D97" s="41"/>
      <c r="E97" s="42">
        <v>400</v>
      </c>
      <c r="F97" s="42">
        <v>505</v>
      </c>
      <c r="G97" s="29">
        <f t="shared" si="20"/>
        <v>126.25</v>
      </c>
      <c r="H97" s="42">
        <v>1510</v>
      </c>
      <c r="I97" s="42">
        <v>1785</v>
      </c>
      <c r="J97" s="29">
        <f t="shared" si="17"/>
        <v>118.21192052980132</v>
      </c>
      <c r="K97" s="41">
        <v>160</v>
      </c>
      <c r="L97" s="42">
        <v>184</v>
      </c>
      <c r="M97" s="30">
        <f t="shared" si="18"/>
        <v>115</v>
      </c>
    </row>
    <row r="98" spans="1:13" x14ac:dyDescent="0.35">
      <c r="A98" s="41" t="s">
        <v>147</v>
      </c>
      <c r="B98" s="41"/>
      <c r="C98" s="41"/>
      <c r="D98" s="41"/>
      <c r="E98" s="42"/>
      <c r="F98" s="42"/>
      <c r="G98" s="29"/>
      <c r="H98" s="42">
        <v>880</v>
      </c>
      <c r="I98" s="42">
        <v>1304</v>
      </c>
      <c r="J98" s="29">
        <f t="shared" si="17"/>
        <v>148.18181818181819</v>
      </c>
      <c r="K98" s="41">
        <v>200</v>
      </c>
      <c r="L98" s="42">
        <v>239</v>
      </c>
      <c r="M98" s="30">
        <f t="shared" si="18"/>
        <v>119.5</v>
      </c>
    </row>
    <row r="99" spans="1:13" s="39" customFormat="1" x14ac:dyDescent="0.35">
      <c r="A99" s="34" t="s">
        <v>168</v>
      </c>
      <c r="B99" s="38"/>
      <c r="C99" s="38"/>
      <c r="D99" s="38"/>
      <c r="E99" s="37">
        <f>SUM(E100:E102)</f>
        <v>80</v>
      </c>
      <c r="F99" s="37">
        <f t="shared" ref="F99:L99" si="25">SUM(F100:F102)</f>
        <v>86</v>
      </c>
      <c r="G99" s="29">
        <f t="shared" si="20"/>
        <v>107.5</v>
      </c>
      <c r="H99" s="37">
        <f t="shared" si="25"/>
        <v>2680</v>
      </c>
      <c r="I99" s="38">
        <f t="shared" si="25"/>
        <v>3451</v>
      </c>
      <c r="J99" s="29">
        <f t="shared" si="17"/>
        <v>128.76865671641792</v>
      </c>
      <c r="K99" s="38">
        <f t="shared" si="25"/>
        <v>300</v>
      </c>
      <c r="L99" s="38">
        <f t="shared" si="25"/>
        <v>337</v>
      </c>
      <c r="M99" s="29">
        <f t="shared" si="18"/>
        <v>112.33333333333333</v>
      </c>
    </row>
    <row r="100" spans="1:13" x14ac:dyDescent="0.35">
      <c r="A100" s="41" t="s">
        <v>148</v>
      </c>
      <c r="B100" s="41"/>
      <c r="C100" s="41"/>
      <c r="D100" s="41"/>
      <c r="E100" s="42">
        <v>80</v>
      </c>
      <c r="F100" s="42">
        <v>86</v>
      </c>
      <c r="G100" s="29">
        <f t="shared" si="20"/>
        <v>107.5</v>
      </c>
      <c r="H100" s="42">
        <v>760</v>
      </c>
      <c r="I100" s="42">
        <v>809</v>
      </c>
      <c r="J100" s="29">
        <f t="shared" si="17"/>
        <v>106.44736842105263</v>
      </c>
      <c r="K100" s="41">
        <v>200</v>
      </c>
      <c r="L100" s="42">
        <v>229</v>
      </c>
      <c r="M100" s="30">
        <f t="shared" si="18"/>
        <v>114.5</v>
      </c>
    </row>
    <row r="101" spans="1:13" x14ac:dyDescent="0.35">
      <c r="A101" s="41" t="s">
        <v>223</v>
      </c>
      <c r="B101" s="41"/>
      <c r="C101" s="41"/>
      <c r="D101" s="41"/>
      <c r="E101" s="42"/>
      <c r="F101" s="42"/>
      <c r="G101" s="29"/>
      <c r="H101" s="42">
        <v>1520</v>
      </c>
      <c r="I101" s="42">
        <v>2110</v>
      </c>
      <c r="J101" s="29">
        <f t="shared" si="17"/>
        <v>138.81578947368422</v>
      </c>
      <c r="K101" s="41">
        <v>80</v>
      </c>
      <c r="L101" s="42">
        <v>84</v>
      </c>
      <c r="M101" s="30">
        <f t="shared" si="18"/>
        <v>105</v>
      </c>
    </row>
    <row r="102" spans="1:13" x14ac:dyDescent="0.35">
      <c r="A102" s="41" t="s">
        <v>224</v>
      </c>
      <c r="B102" s="41"/>
      <c r="C102" s="41"/>
      <c r="D102" s="41"/>
      <c r="E102" s="42"/>
      <c r="F102" s="42"/>
      <c r="G102" s="29"/>
      <c r="H102" s="42">
        <v>400</v>
      </c>
      <c r="I102" s="42">
        <v>532</v>
      </c>
      <c r="J102" s="29">
        <f t="shared" si="17"/>
        <v>133</v>
      </c>
      <c r="K102" s="41">
        <v>20</v>
      </c>
      <c r="L102" s="42">
        <v>24</v>
      </c>
      <c r="M102" s="30">
        <f t="shared" si="18"/>
        <v>120</v>
      </c>
    </row>
    <row r="103" spans="1:13" s="39" customFormat="1" x14ac:dyDescent="0.35">
      <c r="A103" s="34" t="s">
        <v>169</v>
      </c>
      <c r="B103" s="38"/>
      <c r="C103" s="38"/>
      <c r="D103" s="38"/>
      <c r="E103" s="37">
        <f>SUM(E104:E106)</f>
        <v>900</v>
      </c>
      <c r="F103" s="37">
        <f t="shared" ref="F103:L103" si="26">SUM(F104:F106)</f>
        <v>1042</v>
      </c>
      <c r="G103" s="29">
        <f t="shared" si="20"/>
        <v>115.77777777777777</v>
      </c>
      <c r="H103" s="37">
        <f t="shared" si="26"/>
        <v>4160</v>
      </c>
      <c r="I103" s="38">
        <f t="shared" si="26"/>
        <v>4545</v>
      </c>
      <c r="J103" s="29">
        <f t="shared" si="17"/>
        <v>109.25480769230769</v>
      </c>
      <c r="K103" s="38">
        <f t="shared" si="26"/>
        <v>1700</v>
      </c>
      <c r="L103" s="38">
        <f t="shared" si="26"/>
        <v>1871</v>
      </c>
      <c r="M103" s="29">
        <f t="shared" si="18"/>
        <v>110.05882352941177</v>
      </c>
    </row>
    <row r="104" spans="1:13" x14ac:dyDescent="0.35">
      <c r="A104" s="41" t="s">
        <v>149</v>
      </c>
      <c r="B104" s="41"/>
      <c r="C104" s="41"/>
      <c r="D104" s="41"/>
      <c r="E104" s="42">
        <v>500</v>
      </c>
      <c r="F104" s="42">
        <v>506</v>
      </c>
      <c r="G104" s="29">
        <f t="shared" si="20"/>
        <v>101.2</v>
      </c>
      <c r="H104" s="42">
        <v>1760</v>
      </c>
      <c r="I104" s="42">
        <v>2004</v>
      </c>
      <c r="J104" s="29">
        <f t="shared" si="17"/>
        <v>113.86363636363636</v>
      </c>
      <c r="K104" s="41">
        <v>1000</v>
      </c>
      <c r="L104" s="42">
        <v>1105</v>
      </c>
      <c r="M104" s="30">
        <f t="shared" si="18"/>
        <v>110.5</v>
      </c>
    </row>
    <row r="105" spans="1:13" x14ac:dyDescent="0.35">
      <c r="A105" s="41" t="s">
        <v>225</v>
      </c>
      <c r="B105" s="41"/>
      <c r="C105" s="41"/>
      <c r="D105" s="41"/>
      <c r="E105" s="42">
        <v>200</v>
      </c>
      <c r="F105" s="42">
        <v>200</v>
      </c>
      <c r="G105" s="29">
        <f t="shared" si="20"/>
        <v>100</v>
      </c>
      <c r="H105" s="42">
        <v>1280</v>
      </c>
      <c r="I105" s="42">
        <v>1349</v>
      </c>
      <c r="J105" s="29">
        <f t="shared" si="17"/>
        <v>105.390625</v>
      </c>
      <c r="K105" s="41">
        <v>200</v>
      </c>
      <c r="L105" s="42">
        <v>200</v>
      </c>
      <c r="M105" s="30">
        <f t="shared" si="18"/>
        <v>100</v>
      </c>
    </row>
    <row r="106" spans="1:13" x14ac:dyDescent="0.35">
      <c r="A106" s="41" t="s">
        <v>226</v>
      </c>
      <c r="B106" s="41"/>
      <c r="C106" s="41"/>
      <c r="D106" s="41"/>
      <c r="E106" s="42">
        <v>200</v>
      </c>
      <c r="F106" s="42">
        <v>336</v>
      </c>
      <c r="G106" s="29">
        <f t="shared" si="20"/>
        <v>168</v>
      </c>
      <c r="H106" s="42">
        <v>1120</v>
      </c>
      <c r="I106" s="42">
        <v>1192</v>
      </c>
      <c r="J106" s="29">
        <f t="shared" si="17"/>
        <v>106.42857142857143</v>
      </c>
      <c r="K106" s="41">
        <v>500</v>
      </c>
      <c r="L106" s="42">
        <v>566</v>
      </c>
      <c r="M106" s="30">
        <f t="shared" si="18"/>
        <v>113.2</v>
      </c>
    </row>
    <row r="107" spans="1:13" s="39" customFormat="1" x14ac:dyDescent="0.35">
      <c r="A107" s="34" t="s">
        <v>170</v>
      </c>
      <c r="B107" s="38"/>
      <c r="C107" s="38"/>
      <c r="D107" s="38"/>
      <c r="E107" s="37">
        <f>SUM(E108:E110)</f>
        <v>0</v>
      </c>
      <c r="F107" s="37">
        <f t="shared" ref="F107:L107" si="27">SUM(F108:F110)</f>
        <v>0</v>
      </c>
      <c r="G107" s="38">
        <f t="shared" si="27"/>
        <v>0</v>
      </c>
      <c r="H107" s="37">
        <f t="shared" si="27"/>
        <v>2330</v>
      </c>
      <c r="I107" s="38">
        <f t="shared" si="27"/>
        <v>2642</v>
      </c>
      <c r="J107" s="29">
        <f t="shared" si="17"/>
        <v>113.39055793991416</v>
      </c>
      <c r="K107" s="38">
        <f t="shared" si="27"/>
        <v>280</v>
      </c>
      <c r="L107" s="38">
        <f t="shared" si="27"/>
        <v>330</v>
      </c>
      <c r="M107" s="29">
        <f t="shared" si="18"/>
        <v>117.85714285714286</v>
      </c>
    </row>
    <row r="108" spans="1:13" x14ac:dyDescent="0.35">
      <c r="A108" s="41" t="s">
        <v>150</v>
      </c>
      <c r="B108" s="41"/>
      <c r="C108" s="41"/>
      <c r="D108" s="41"/>
      <c r="E108" s="42"/>
      <c r="F108" s="42"/>
      <c r="G108" s="29"/>
      <c r="H108" s="42">
        <v>820</v>
      </c>
      <c r="I108" s="42">
        <v>1000</v>
      </c>
      <c r="J108" s="29">
        <f t="shared" si="17"/>
        <v>121.95121951219512</v>
      </c>
      <c r="K108" s="41">
        <v>100</v>
      </c>
      <c r="L108" s="42">
        <v>105</v>
      </c>
      <c r="M108" s="30">
        <f t="shared" si="18"/>
        <v>105</v>
      </c>
    </row>
    <row r="109" spans="1:13" x14ac:dyDescent="0.35">
      <c r="A109" s="41" t="s">
        <v>227</v>
      </c>
      <c r="B109" s="41"/>
      <c r="C109" s="41"/>
      <c r="D109" s="41"/>
      <c r="E109" s="42"/>
      <c r="F109" s="42"/>
      <c r="G109" s="29"/>
      <c r="H109" s="42">
        <v>640</v>
      </c>
      <c r="I109" s="42">
        <v>664</v>
      </c>
      <c r="J109" s="29">
        <f t="shared" si="17"/>
        <v>103.75</v>
      </c>
      <c r="K109" s="41">
        <v>60</v>
      </c>
      <c r="L109" s="42">
        <v>64</v>
      </c>
      <c r="M109" s="30">
        <f t="shared" si="18"/>
        <v>106.66666666666667</v>
      </c>
    </row>
    <row r="110" spans="1:13" x14ac:dyDescent="0.35">
      <c r="A110" s="41" t="s">
        <v>228</v>
      </c>
      <c r="B110" s="41"/>
      <c r="C110" s="41"/>
      <c r="D110" s="41"/>
      <c r="E110" s="42"/>
      <c r="F110" s="42"/>
      <c r="G110" s="29"/>
      <c r="H110" s="42">
        <v>870</v>
      </c>
      <c r="I110" s="42">
        <v>978</v>
      </c>
      <c r="J110" s="29">
        <f t="shared" si="17"/>
        <v>112.41379310344827</v>
      </c>
      <c r="K110" s="41">
        <v>120</v>
      </c>
      <c r="L110" s="42">
        <v>161</v>
      </c>
      <c r="M110" s="30">
        <f t="shared" si="18"/>
        <v>134.16666666666666</v>
      </c>
    </row>
    <row r="111" spans="1:13" s="39" customFormat="1" x14ac:dyDescent="0.35">
      <c r="A111" s="38" t="s">
        <v>152</v>
      </c>
      <c r="B111" s="38">
        <v>200</v>
      </c>
      <c r="C111" s="38">
        <v>200</v>
      </c>
      <c r="D111" s="43">
        <f>SUM(C111*100/B111)</f>
        <v>100</v>
      </c>
      <c r="E111" s="79"/>
      <c r="F111" s="37"/>
      <c r="G111" s="29"/>
      <c r="H111" s="37">
        <v>700</v>
      </c>
      <c r="I111" s="37">
        <v>889</v>
      </c>
      <c r="J111" s="29">
        <f t="shared" si="17"/>
        <v>127</v>
      </c>
      <c r="K111" s="38">
        <v>100</v>
      </c>
      <c r="L111" s="37">
        <v>100</v>
      </c>
      <c r="M111" s="29">
        <f t="shared" si="18"/>
        <v>100</v>
      </c>
    </row>
    <row r="112" spans="1:13" s="39" customFormat="1" x14ac:dyDescent="0.35">
      <c r="A112" s="38" t="s">
        <v>153</v>
      </c>
      <c r="B112" s="38">
        <v>200</v>
      </c>
      <c r="C112" s="38">
        <v>200</v>
      </c>
      <c r="D112" s="43">
        <f t="shared" ref="D112:D113" si="28">SUM(C112*100/B112)</f>
        <v>100</v>
      </c>
      <c r="E112" s="79"/>
      <c r="F112" s="37"/>
      <c r="G112" s="29"/>
      <c r="H112" s="37">
        <v>620</v>
      </c>
      <c r="I112" s="37">
        <v>711</v>
      </c>
      <c r="J112" s="29">
        <f t="shared" si="17"/>
        <v>114.6774193548387</v>
      </c>
      <c r="K112" s="38">
        <v>140</v>
      </c>
      <c r="L112" s="37">
        <v>148</v>
      </c>
      <c r="M112" s="29">
        <f t="shared" si="18"/>
        <v>105.71428571428571</v>
      </c>
    </row>
    <row r="113" spans="1:13" s="39" customFormat="1" x14ac:dyDescent="0.35">
      <c r="A113" s="38" t="s">
        <v>151</v>
      </c>
      <c r="B113" s="38">
        <v>280</v>
      </c>
      <c r="C113" s="38">
        <v>280</v>
      </c>
      <c r="D113" s="43">
        <f t="shared" si="28"/>
        <v>100</v>
      </c>
      <c r="E113" s="37"/>
      <c r="F113" s="37"/>
      <c r="G113" s="29"/>
      <c r="H113" s="37">
        <v>480</v>
      </c>
      <c r="I113" s="37">
        <v>645</v>
      </c>
      <c r="J113" s="29">
        <f t="shared" si="17"/>
        <v>134.375</v>
      </c>
      <c r="K113" s="38">
        <v>160</v>
      </c>
      <c r="L113" s="37">
        <v>160</v>
      </c>
      <c r="M113" s="29">
        <f t="shared" si="18"/>
        <v>100</v>
      </c>
    </row>
  </sheetData>
  <mergeCells count="15">
    <mergeCell ref="A1:M1"/>
    <mergeCell ref="A2:M2"/>
    <mergeCell ref="K7:M7"/>
    <mergeCell ref="E4:M4"/>
    <mergeCell ref="E5:G5"/>
    <mergeCell ref="H5:M5"/>
    <mergeCell ref="E6:G6"/>
    <mergeCell ref="B5:D5"/>
    <mergeCell ref="H6:J6"/>
    <mergeCell ref="K6:M6"/>
    <mergeCell ref="E7:G7"/>
    <mergeCell ref="B6:D6"/>
    <mergeCell ref="H7:J7"/>
    <mergeCell ref="A4:A8"/>
    <mergeCell ref="B4:D4"/>
  </mergeCells>
  <pageMargins left="0.31496062992125984" right="0.31496062992125984" top="0.74803149606299213" bottom="0.74803149606299213" header="0.31496062992125984" footer="0.31496062992125984"/>
  <pageSetup paperSize="9" scale="83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5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I109" sqref="I109"/>
    </sheetView>
  </sheetViews>
  <sheetFormatPr defaultColWidth="9" defaultRowHeight="18" x14ac:dyDescent="0.35"/>
  <cols>
    <col min="1" max="1" width="34.5" style="31" customWidth="1"/>
    <col min="2" max="3" width="7.8984375" style="31" customWidth="1"/>
    <col min="4" max="4" width="9.09765625" style="31" customWidth="1"/>
    <col min="5" max="7" width="7.3984375" style="31" customWidth="1"/>
    <col min="8" max="10" width="7.19921875" style="31" customWidth="1"/>
    <col min="11" max="16" width="7.8984375" style="31" customWidth="1"/>
    <col min="17" max="16384" width="9" style="31"/>
  </cols>
  <sheetData>
    <row r="1" spans="1:25" x14ac:dyDescent="0.35">
      <c r="A1" s="90" t="s">
        <v>248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</row>
    <row r="2" spans="1:25" x14ac:dyDescent="0.35">
      <c r="A2" s="90" t="s">
        <v>288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44"/>
      <c r="R2" s="44"/>
      <c r="S2" s="44"/>
      <c r="T2" s="44"/>
      <c r="U2" s="44"/>
      <c r="V2" s="44"/>
      <c r="W2" s="44"/>
      <c r="X2" s="44"/>
      <c r="Y2" s="44"/>
    </row>
    <row r="4" spans="1:25" x14ac:dyDescent="0.35">
      <c r="A4" s="108" t="s">
        <v>125</v>
      </c>
      <c r="B4" s="102" t="s">
        <v>251</v>
      </c>
      <c r="C4" s="103"/>
      <c r="D4" s="104"/>
      <c r="E4" s="102" t="s">
        <v>253</v>
      </c>
      <c r="F4" s="103"/>
      <c r="G4" s="104"/>
      <c r="H4" s="102" t="s">
        <v>256</v>
      </c>
      <c r="I4" s="103"/>
      <c r="J4" s="104"/>
      <c r="K4" s="102" t="s">
        <v>258</v>
      </c>
      <c r="L4" s="103"/>
      <c r="M4" s="104"/>
      <c r="N4" s="102" t="s">
        <v>262</v>
      </c>
      <c r="O4" s="103"/>
      <c r="P4" s="104"/>
    </row>
    <row r="5" spans="1:25" x14ac:dyDescent="0.35">
      <c r="A5" s="108"/>
      <c r="B5" s="99" t="s">
        <v>252</v>
      </c>
      <c r="C5" s="100"/>
      <c r="D5" s="101"/>
      <c r="E5" s="99" t="s">
        <v>254</v>
      </c>
      <c r="F5" s="100"/>
      <c r="G5" s="101"/>
      <c r="H5" s="99" t="s">
        <v>257</v>
      </c>
      <c r="I5" s="100"/>
      <c r="J5" s="101"/>
      <c r="K5" s="99" t="s">
        <v>259</v>
      </c>
      <c r="L5" s="100"/>
      <c r="M5" s="101"/>
      <c r="N5" s="99" t="s">
        <v>263</v>
      </c>
      <c r="O5" s="100"/>
      <c r="P5" s="101"/>
    </row>
    <row r="6" spans="1:25" x14ac:dyDescent="0.35">
      <c r="A6" s="108"/>
      <c r="B6" s="57"/>
      <c r="C6" s="58"/>
      <c r="D6" s="59"/>
      <c r="E6" s="57"/>
      <c r="F6" s="58"/>
      <c r="G6" s="59"/>
      <c r="H6" s="99" t="s">
        <v>255</v>
      </c>
      <c r="I6" s="100"/>
      <c r="J6" s="101"/>
      <c r="K6" s="99" t="s">
        <v>260</v>
      </c>
      <c r="L6" s="100"/>
      <c r="M6" s="101"/>
      <c r="N6" s="105" t="s">
        <v>264</v>
      </c>
      <c r="O6" s="106"/>
      <c r="P6" s="107"/>
    </row>
    <row r="7" spans="1:25" x14ac:dyDescent="0.35">
      <c r="A7" s="108"/>
      <c r="B7" s="60"/>
      <c r="C7" s="61"/>
      <c r="D7" s="62"/>
      <c r="E7" s="60"/>
      <c r="F7" s="61"/>
      <c r="G7" s="62"/>
      <c r="H7" s="60"/>
      <c r="I7" s="61"/>
      <c r="J7" s="62"/>
      <c r="K7" s="91" t="s">
        <v>261</v>
      </c>
      <c r="L7" s="92"/>
      <c r="M7" s="93"/>
      <c r="N7" s="109" t="s">
        <v>265</v>
      </c>
      <c r="O7" s="110"/>
      <c r="P7" s="111"/>
    </row>
    <row r="8" spans="1:25" x14ac:dyDescent="0.35">
      <c r="A8" s="108"/>
      <c r="B8" s="33" t="s">
        <v>126</v>
      </c>
      <c r="C8" s="33" t="s">
        <v>127</v>
      </c>
      <c r="D8" s="33" t="s">
        <v>156</v>
      </c>
      <c r="E8" s="33" t="s">
        <v>126</v>
      </c>
      <c r="F8" s="33" t="s">
        <v>127</v>
      </c>
      <c r="G8" s="33" t="s">
        <v>156</v>
      </c>
      <c r="H8" s="33" t="s">
        <v>126</v>
      </c>
      <c r="I8" s="33" t="s">
        <v>127</v>
      </c>
      <c r="J8" s="33" t="s">
        <v>156</v>
      </c>
      <c r="K8" s="33" t="s">
        <v>126</v>
      </c>
      <c r="L8" s="33" t="s">
        <v>127</v>
      </c>
      <c r="M8" s="33" t="s">
        <v>156</v>
      </c>
      <c r="N8" s="33" t="s">
        <v>126</v>
      </c>
      <c r="O8" s="33" t="s">
        <v>283</v>
      </c>
      <c r="P8" s="33" t="s">
        <v>156</v>
      </c>
    </row>
    <row r="9" spans="1:25" s="39" customFormat="1" x14ac:dyDescent="0.35">
      <c r="A9" s="34" t="s">
        <v>157</v>
      </c>
      <c r="B9" s="35">
        <f>SUM(B10+B11+B12+B13+B14+B16+B19+B24+B28+B33+B38+B44+B50+B55+B61+B65+B69+B72+B74+B78+B83+B87+B91+B97+B100+B104+B108+B112+B113+B114)</f>
        <v>10000</v>
      </c>
      <c r="C9" s="35">
        <f t="shared" ref="C9:L9" si="0">SUM(C10+C11+C12+C13+C14+C16+C19+C24+C28+C33+C38+C44+C50+C55+C61+C65+C69+C72+C74+C78+C83+C87+C91+C97+C100+C104+C108+C112+C113+C114)</f>
        <v>10896</v>
      </c>
      <c r="D9" s="29">
        <f>SUM(C9*100/B9)</f>
        <v>108.96</v>
      </c>
      <c r="E9" s="35">
        <v>10000</v>
      </c>
      <c r="F9" s="35">
        <f t="shared" si="0"/>
        <v>12525</v>
      </c>
      <c r="G9" s="29">
        <f>SUM(F9*100/E9)</f>
        <v>125.25</v>
      </c>
      <c r="H9" s="35">
        <f t="shared" si="0"/>
        <v>9920</v>
      </c>
      <c r="I9" s="35">
        <f t="shared" si="0"/>
        <v>11869</v>
      </c>
      <c r="J9" s="29">
        <f>SUM(I9*100/H9)</f>
        <v>119.64717741935483</v>
      </c>
      <c r="K9" s="35">
        <f t="shared" si="0"/>
        <v>9200</v>
      </c>
      <c r="L9" s="35">
        <f t="shared" si="0"/>
        <v>10917</v>
      </c>
      <c r="M9" s="29">
        <f>SUM(L9*100/K9)</f>
        <v>118.66304347826087</v>
      </c>
      <c r="N9" s="35">
        <f>SUM(N10+N11+N12+N13+N14+N15+N16+N19+N24+N28+N33+N38+N44+N50+N55+N61+N65+N69+N72+N74+N78+N83+N87+N91+N97+N100+N104+N108+N112+N113+N114)</f>
        <v>32000</v>
      </c>
      <c r="O9" s="35">
        <f>SUM(O10+O11+O12+O13+O14+O15+O16+O19+O24+O28+O33+O38+O44+O50+O55+O61+O65+O69+O72+O74+O78+O83+O87+O91+O97+O100+O104+O108+O112+O113+O114)</f>
        <v>25613</v>
      </c>
      <c r="P9" s="29">
        <f>SUM(O9*100/N9)</f>
        <v>80.040625000000006</v>
      </c>
    </row>
    <row r="10" spans="1:25" x14ac:dyDescent="0.35">
      <c r="A10" s="18" t="s">
        <v>229</v>
      </c>
      <c r="B10" s="81"/>
      <c r="C10" s="40"/>
      <c r="D10" s="29"/>
      <c r="E10" s="71"/>
      <c r="F10" s="71"/>
      <c r="G10" s="71"/>
      <c r="H10" s="35"/>
      <c r="I10" s="71"/>
      <c r="J10" s="29"/>
      <c r="K10" s="71"/>
      <c r="L10" s="71"/>
      <c r="M10" s="71"/>
      <c r="N10" s="85"/>
      <c r="O10" s="85"/>
      <c r="P10" s="29"/>
    </row>
    <row r="11" spans="1:25" x14ac:dyDescent="0.35">
      <c r="A11" s="19" t="s">
        <v>0</v>
      </c>
      <c r="B11" s="80"/>
      <c r="C11" s="40"/>
      <c r="D11" s="29"/>
      <c r="E11" s="71"/>
      <c r="F11" s="71"/>
      <c r="G11" s="71"/>
      <c r="H11" s="35"/>
      <c r="I11" s="71"/>
      <c r="J11" s="29"/>
      <c r="K11" s="71"/>
      <c r="L11" s="71"/>
      <c r="M11" s="71"/>
      <c r="N11" s="85"/>
      <c r="O11" s="85"/>
      <c r="P11" s="29"/>
    </row>
    <row r="12" spans="1:25" x14ac:dyDescent="0.35">
      <c r="A12" s="21" t="s">
        <v>1</v>
      </c>
      <c r="B12" s="80"/>
      <c r="C12" s="40"/>
      <c r="D12" s="29"/>
      <c r="E12" s="71"/>
      <c r="F12" s="71"/>
      <c r="G12" s="71"/>
      <c r="H12" s="35"/>
      <c r="I12" s="71"/>
      <c r="J12" s="29"/>
      <c r="K12" s="71"/>
      <c r="L12" s="71"/>
      <c r="M12" s="71"/>
      <c r="N12" s="40"/>
      <c r="O12" s="40"/>
      <c r="P12" s="29"/>
    </row>
    <row r="13" spans="1:25" x14ac:dyDescent="0.35">
      <c r="A13" s="19" t="s">
        <v>2</v>
      </c>
      <c r="B13" s="80">
        <v>700</v>
      </c>
      <c r="C13" s="40">
        <v>846</v>
      </c>
      <c r="D13" s="29">
        <f t="shared" ref="D13:D70" si="1">SUM(C13*100/B13)</f>
        <v>120.85714285714286</v>
      </c>
      <c r="E13" s="71"/>
      <c r="F13" s="71"/>
      <c r="G13" s="71"/>
      <c r="H13" s="35"/>
      <c r="I13" s="71"/>
      <c r="J13" s="29"/>
      <c r="K13" s="71"/>
      <c r="L13" s="71"/>
      <c r="M13" s="71"/>
      <c r="N13" s="40"/>
      <c r="O13" s="40"/>
      <c r="P13" s="29"/>
    </row>
    <row r="14" spans="1:25" x14ac:dyDescent="0.35">
      <c r="A14" s="22" t="s">
        <v>171</v>
      </c>
      <c r="B14" s="40">
        <v>1400</v>
      </c>
      <c r="C14" s="40"/>
      <c r="D14" s="29"/>
      <c r="E14" s="71"/>
      <c r="F14" s="71"/>
      <c r="G14" s="71"/>
      <c r="H14" s="35"/>
      <c r="I14" s="71"/>
      <c r="J14" s="29"/>
      <c r="K14" s="71"/>
      <c r="L14" s="71"/>
      <c r="M14" s="71"/>
      <c r="N14" s="40"/>
      <c r="O14" s="40"/>
      <c r="P14" s="29"/>
    </row>
    <row r="15" spans="1:25" x14ac:dyDescent="0.35">
      <c r="A15" s="22" t="s">
        <v>282</v>
      </c>
      <c r="B15" s="40"/>
      <c r="C15" s="40"/>
      <c r="D15" s="29"/>
      <c r="E15" s="71"/>
      <c r="F15" s="71"/>
      <c r="G15" s="71"/>
      <c r="H15" s="35"/>
      <c r="I15" s="71"/>
      <c r="J15" s="29"/>
      <c r="K15" s="71"/>
      <c r="L15" s="71"/>
      <c r="M15" s="71"/>
      <c r="N15" s="40">
        <v>400</v>
      </c>
      <c r="O15" s="40">
        <v>196</v>
      </c>
      <c r="P15" s="29">
        <f t="shared" ref="P15:P73" si="2">SUM(O15*100/N15)</f>
        <v>49</v>
      </c>
    </row>
    <row r="16" spans="1:25" s="39" customFormat="1" x14ac:dyDescent="0.35">
      <c r="A16" s="34" t="s">
        <v>179</v>
      </c>
      <c r="B16" s="79">
        <f>SUM(B17:B18)</f>
        <v>1180</v>
      </c>
      <c r="C16" s="79">
        <f t="shared" ref="C16:O16" si="3">SUM(C17:C18)</f>
        <v>1057</v>
      </c>
      <c r="D16" s="29">
        <f t="shared" si="1"/>
        <v>89.576271186440678</v>
      </c>
      <c r="E16" s="74">
        <f t="shared" si="3"/>
        <v>0</v>
      </c>
      <c r="F16" s="74">
        <f t="shared" si="3"/>
        <v>141</v>
      </c>
      <c r="G16" s="74">
        <f t="shared" si="3"/>
        <v>0</v>
      </c>
      <c r="H16" s="79">
        <f t="shared" si="3"/>
        <v>0</v>
      </c>
      <c r="I16" s="74">
        <f t="shared" si="3"/>
        <v>0</v>
      </c>
      <c r="J16" s="29"/>
      <c r="K16" s="79">
        <f t="shared" si="3"/>
        <v>2920</v>
      </c>
      <c r="L16" s="79">
        <f t="shared" si="3"/>
        <v>3627</v>
      </c>
      <c r="M16" s="78">
        <f>SUM(L16*100/K16)</f>
        <v>124.21232876712328</v>
      </c>
      <c r="N16" s="79">
        <f t="shared" si="3"/>
        <v>2128</v>
      </c>
      <c r="O16" s="79">
        <f t="shared" si="3"/>
        <v>1981</v>
      </c>
      <c r="P16" s="29">
        <f t="shared" si="2"/>
        <v>93.09210526315789</v>
      </c>
    </row>
    <row r="17" spans="1:16" x14ac:dyDescent="0.35">
      <c r="A17" s="41" t="s">
        <v>128</v>
      </c>
      <c r="B17" s="42">
        <v>1180</v>
      </c>
      <c r="C17" s="42">
        <v>1057</v>
      </c>
      <c r="D17" s="29">
        <f t="shared" si="1"/>
        <v>89.576271186440678</v>
      </c>
      <c r="E17" s="71"/>
      <c r="F17" s="71">
        <v>0</v>
      </c>
      <c r="G17" s="71"/>
      <c r="H17" s="35"/>
      <c r="I17" s="71"/>
      <c r="J17" s="29"/>
      <c r="K17" s="71"/>
      <c r="L17" s="71"/>
      <c r="M17" s="71"/>
      <c r="N17" s="42">
        <v>1504</v>
      </c>
      <c r="O17" s="42">
        <v>1344</v>
      </c>
      <c r="P17" s="29">
        <f t="shared" si="2"/>
        <v>89.361702127659569</v>
      </c>
    </row>
    <row r="18" spans="1:16" x14ac:dyDescent="0.35">
      <c r="A18" s="41" t="s">
        <v>180</v>
      </c>
      <c r="B18" s="42"/>
      <c r="C18" s="42"/>
      <c r="D18" s="29"/>
      <c r="E18" s="71"/>
      <c r="F18" s="71">
        <v>141</v>
      </c>
      <c r="G18" s="71"/>
      <c r="H18" s="35"/>
      <c r="I18" s="71"/>
      <c r="J18" s="29"/>
      <c r="K18" s="35">
        <v>2920</v>
      </c>
      <c r="L18" s="35">
        <v>3627</v>
      </c>
      <c r="M18" s="29">
        <f>SUM(L18*100/K18)</f>
        <v>124.21232876712328</v>
      </c>
      <c r="N18" s="42">
        <v>624</v>
      </c>
      <c r="O18" s="42">
        <v>637</v>
      </c>
      <c r="P18" s="29">
        <f t="shared" si="2"/>
        <v>102.08333333333333</v>
      </c>
    </row>
    <row r="19" spans="1:16" s="39" customFormat="1" x14ac:dyDescent="0.35">
      <c r="A19" s="34" t="s">
        <v>230</v>
      </c>
      <c r="B19" s="37">
        <f>SUM(B20:B23)</f>
        <v>700</v>
      </c>
      <c r="C19" s="37">
        <f t="shared" ref="C19:O19" si="4">SUM(C20:C23)</f>
        <v>1083</v>
      </c>
      <c r="D19" s="29">
        <f t="shared" si="1"/>
        <v>154.71428571428572</v>
      </c>
      <c r="E19" s="73">
        <f t="shared" si="4"/>
        <v>0</v>
      </c>
      <c r="F19" s="73">
        <f t="shared" si="4"/>
        <v>727</v>
      </c>
      <c r="G19" s="73">
        <f t="shared" si="4"/>
        <v>0</v>
      </c>
      <c r="H19" s="37">
        <f t="shared" si="4"/>
        <v>0</v>
      </c>
      <c r="I19" s="73">
        <f t="shared" si="4"/>
        <v>0</v>
      </c>
      <c r="J19" s="29"/>
      <c r="K19" s="73">
        <f t="shared" si="4"/>
        <v>0</v>
      </c>
      <c r="L19" s="73">
        <f t="shared" si="4"/>
        <v>0</v>
      </c>
      <c r="M19" s="73">
        <f t="shared" si="4"/>
        <v>0</v>
      </c>
      <c r="N19" s="37">
        <f t="shared" si="4"/>
        <v>1488</v>
      </c>
      <c r="O19" s="37">
        <f t="shared" si="4"/>
        <v>896</v>
      </c>
      <c r="P19" s="29">
        <f t="shared" si="2"/>
        <v>60.215053763440864</v>
      </c>
    </row>
    <row r="20" spans="1:16" x14ac:dyDescent="0.35">
      <c r="A20" s="41" t="s">
        <v>129</v>
      </c>
      <c r="B20" s="42">
        <v>700</v>
      </c>
      <c r="C20" s="42">
        <v>1083</v>
      </c>
      <c r="D20" s="29">
        <f t="shared" si="1"/>
        <v>154.71428571428572</v>
      </c>
      <c r="E20" s="71"/>
      <c r="F20" s="71">
        <v>366</v>
      </c>
      <c r="G20" s="71"/>
      <c r="H20" s="35"/>
      <c r="I20" s="71"/>
      <c r="J20" s="29"/>
      <c r="K20" s="71"/>
      <c r="L20" s="71"/>
      <c r="M20" s="71"/>
      <c r="N20" s="42">
        <v>848</v>
      </c>
      <c r="O20" s="42">
        <v>673</v>
      </c>
      <c r="P20" s="29">
        <f t="shared" si="2"/>
        <v>79.363207547169807</v>
      </c>
    </row>
    <row r="21" spans="1:16" x14ac:dyDescent="0.35">
      <c r="A21" s="41" t="s">
        <v>181</v>
      </c>
      <c r="B21" s="42"/>
      <c r="C21" s="42"/>
      <c r="D21" s="29"/>
      <c r="E21" s="71"/>
      <c r="F21" s="71">
        <v>140</v>
      </c>
      <c r="G21" s="71"/>
      <c r="H21" s="35"/>
      <c r="I21" s="71"/>
      <c r="J21" s="29"/>
      <c r="K21" s="71"/>
      <c r="L21" s="71"/>
      <c r="M21" s="71"/>
      <c r="N21" s="42">
        <v>240</v>
      </c>
      <c r="O21" s="42">
        <v>41</v>
      </c>
      <c r="P21" s="29">
        <f t="shared" si="2"/>
        <v>17.083333333333332</v>
      </c>
    </row>
    <row r="22" spans="1:16" x14ac:dyDescent="0.35">
      <c r="A22" s="41" t="s">
        <v>182</v>
      </c>
      <c r="B22" s="42"/>
      <c r="C22" s="42"/>
      <c r="D22" s="29"/>
      <c r="E22" s="71"/>
      <c r="F22" s="71">
        <v>120</v>
      </c>
      <c r="G22" s="71"/>
      <c r="H22" s="35"/>
      <c r="I22" s="71"/>
      <c r="J22" s="29"/>
      <c r="K22" s="71"/>
      <c r="L22" s="71"/>
      <c r="M22" s="71"/>
      <c r="N22" s="42">
        <v>208</v>
      </c>
      <c r="O22" s="42">
        <v>87</v>
      </c>
      <c r="P22" s="29">
        <f t="shared" si="2"/>
        <v>41.82692307692308</v>
      </c>
    </row>
    <row r="23" spans="1:16" x14ac:dyDescent="0.35">
      <c r="A23" s="41" t="s">
        <v>183</v>
      </c>
      <c r="B23" s="42"/>
      <c r="C23" s="42"/>
      <c r="D23" s="29"/>
      <c r="E23" s="71"/>
      <c r="F23" s="71">
        <v>101</v>
      </c>
      <c r="G23" s="71"/>
      <c r="H23" s="35"/>
      <c r="I23" s="71"/>
      <c r="J23" s="29"/>
      <c r="K23" s="71"/>
      <c r="L23" s="71"/>
      <c r="M23" s="71"/>
      <c r="N23" s="42">
        <v>192</v>
      </c>
      <c r="O23" s="42">
        <v>95</v>
      </c>
      <c r="P23" s="29">
        <f t="shared" si="2"/>
        <v>49.479166666666664</v>
      </c>
    </row>
    <row r="24" spans="1:16" s="39" customFormat="1" x14ac:dyDescent="0.35">
      <c r="A24" s="34" t="s">
        <v>231</v>
      </c>
      <c r="B24" s="37">
        <f>SUM(B25:B27)</f>
        <v>800</v>
      </c>
      <c r="C24" s="37">
        <f t="shared" ref="C24:O24" si="5">SUM(C25:C27)</f>
        <v>1314</v>
      </c>
      <c r="D24" s="29">
        <f t="shared" si="1"/>
        <v>164.25</v>
      </c>
      <c r="E24" s="73">
        <f t="shared" si="5"/>
        <v>0</v>
      </c>
      <c r="F24" s="73">
        <f t="shared" si="5"/>
        <v>650</v>
      </c>
      <c r="G24" s="73">
        <f t="shared" si="5"/>
        <v>0</v>
      </c>
      <c r="H24" s="37">
        <f t="shared" si="5"/>
        <v>540</v>
      </c>
      <c r="I24" s="73">
        <f t="shared" si="5"/>
        <v>541</v>
      </c>
      <c r="J24" s="29">
        <f t="shared" ref="J24:J70" si="6">SUM(I24*100/H24)</f>
        <v>100.18518518518519</v>
      </c>
      <c r="K24" s="37">
        <f t="shared" si="5"/>
        <v>3140</v>
      </c>
      <c r="L24" s="73">
        <f t="shared" si="5"/>
        <v>4111</v>
      </c>
      <c r="M24" s="43">
        <f>SUM(L24*100/K24)</f>
        <v>130.92356687898089</v>
      </c>
      <c r="N24" s="37">
        <f t="shared" si="5"/>
        <v>1648</v>
      </c>
      <c r="O24" s="37">
        <f t="shared" si="5"/>
        <v>2505</v>
      </c>
      <c r="P24" s="29">
        <f t="shared" si="2"/>
        <v>152.00242718446603</v>
      </c>
    </row>
    <row r="25" spans="1:16" x14ac:dyDescent="0.35">
      <c r="A25" s="41" t="s">
        <v>130</v>
      </c>
      <c r="B25" s="42">
        <v>800</v>
      </c>
      <c r="C25" s="42">
        <v>1314</v>
      </c>
      <c r="D25" s="29">
        <f t="shared" si="1"/>
        <v>164.25</v>
      </c>
      <c r="E25" s="71"/>
      <c r="F25" s="71">
        <v>410</v>
      </c>
      <c r="G25" s="71"/>
      <c r="H25" s="35"/>
      <c r="I25" s="71"/>
      <c r="J25" s="29"/>
      <c r="K25" s="35">
        <v>3140</v>
      </c>
      <c r="L25" s="71">
        <v>4111</v>
      </c>
      <c r="M25" s="43">
        <f>SUM(L25*100/K25)</f>
        <v>130.92356687898089</v>
      </c>
      <c r="N25" s="42">
        <v>1200</v>
      </c>
      <c r="O25" s="42">
        <v>2085</v>
      </c>
      <c r="P25" s="29">
        <f t="shared" si="2"/>
        <v>173.75</v>
      </c>
    </row>
    <row r="26" spans="1:16" x14ac:dyDescent="0.35">
      <c r="A26" s="41" t="s">
        <v>131</v>
      </c>
      <c r="B26" s="42"/>
      <c r="C26" s="42"/>
      <c r="D26" s="29"/>
      <c r="E26" s="71"/>
      <c r="F26" s="71">
        <v>136</v>
      </c>
      <c r="G26" s="71"/>
      <c r="H26" s="35"/>
      <c r="I26" s="71"/>
      <c r="J26" s="29"/>
      <c r="K26" s="35"/>
      <c r="L26" s="71"/>
      <c r="M26" s="71"/>
      <c r="N26" s="42">
        <v>240</v>
      </c>
      <c r="O26" s="42">
        <v>247</v>
      </c>
      <c r="P26" s="29">
        <f t="shared" si="2"/>
        <v>102.91666666666667</v>
      </c>
    </row>
    <row r="27" spans="1:16" x14ac:dyDescent="0.35">
      <c r="A27" s="41" t="s">
        <v>132</v>
      </c>
      <c r="B27" s="42"/>
      <c r="C27" s="42"/>
      <c r="D27" s="29"/>
      <c r="E27" s="71"/>
      <c r="F27" s="71">
        <v>104</v>
      </c>
      <c r="G27" s="71"/>
      <c r="H27" s="35">
        <v>540</v>
      </c>
      <c r="I27" s="71">
        <v>541</v>
      </c>
      <c r="J27" s="29">
        <f t="shared" si="6"/>
        <v>100.18518518518519</v>
      </c>
      <c r="K27" s="35"/>
      <c r="L27" s="71"/>
      <c r="M27" s="71"/>
      <c r="N27" s="42">
        <v>208</v>
      </c>
      <c r="O27" s="42">
        <v>173</v>
      </c>
      <c r="P27" s="29">
        <f t="shared" si="2"/>
        <v>83.17307692307692</v>
      </c>
    </row>
    <row r="28" spans="1:16" s="39" customFormat="1" x14ac:dyDescent="0.35">
      <c r="A28" s="34" t="s">
        <v>232</v>
      </c>
      <c r="B28" s="37"/>
      <c r="C28" s="37"/>
      <c r="D28" s="29"/>
      <c r="E28" s="73">
        <f t="shared" ref="E28:O28" si="7">SUM(E29:E32)</f>
        <v>0</v>
      </c>
      <c r="F28" s="73">
        <f t="shared" si="7"/>
        <v>645</v>
      </c>
      <c r="G28" s="73">
        <f t="shared" si="7"/>
        <v>0</v>
      </c>
      <c r="H28" s="37">
        <f t="shared" si="7"/>
        <v>1480</v>
      </c>
      <c r="I28" s="73">
        <f t="shared" si="7"/>
        <v>2261</v>
      </c>
      <c r="J28" s="29">
        <f t="shared" si="6"/>
        <v>152.77027027027026</v>
      </c>
      <c r="K28" s="37">
        <f t="shared" si="7"/>
        <v>0</v>
      </c>
      <c r="L28" s="73">
        <f t="shared" si="7"/>
        <v>0</v>
      </c>
      <c r="M28" s="73">
        <f t="shared" si="7"/>
        <v>0</v>
      </c>
      <c r="N28" s="37">
        <f t="shared" si="7"/>
        <v>1392</v>
      </c>
      <c r="O28" s="37">
        <f t="shared" si="7"/>
        <v>1026</v>
      </c>
      <c r="P28" s="29">
        <f t="shared" si="2"/>
        <v>73.706896551724142</v>
      </c>
    </row>
    <row r="29" spans="1:16" x14ac:dyDescent="0.35">
      <c r="A29" s="41" t="s">
        <v>133</v>
      </c>
      <c r="B29" s="42"/>
      <c r="C29" s="42"/>
      <c r="D29" s="29"/>
      <c r="E29" s="71"/>
      <c r="F29" s="71">
        <v>280</v>
      </c>
      <c r="G29" s="71"/>
      <c r="H29" s="35"/>
      <c r="I29" s="71"/>
      <c r="J29" s="29"/>
      <c r="K29" s="35"/>
      <c r="L29" s="71"/>
      <c r="M29" s="71"/>
      <c r="N29" s="42">
        <v>704</v>
      </c>
      <c r="O29" s="42">
        <v>389</v>
      </c>
      <c r="P29" s="29">
        <f t="shared" si="2"/>
        <v>55.25568181818182</v>
      </c>
    </row>
    <row r="30" spans="1:16" x14ac:dyDescent="0.35">
      <c r="A30" s="41" t="s">
        <v>184</v>
      </c>
      <c r="B30" s="42"/>
      <c r="C30" s="42"/>
      <c r="D30" s="29"/>
      <c r="E30" s="71"/>
      <c r="F30" s="71">
        <v>120</v>
      </c>
      <c r="G30" s="71"/>
      <c r="H30" s="35"/>
      <c r="I30" s="71"/>
      <c r="J30" s="29"/>
      <c r="K30" s="35"/>
      <c r="L30" s="71"/>
      <c r="M30" s="71"/>
      <c r="N30" s="42">
        <v>224</v>
      </c>
      <c r="O30" s="42">
        <v>90</v>
      </c>
      <c r="P30" s="29">
        <f t="shared" si="2"/>
        <v>40.178571428571431</v>
      </c>
    </row>
    <row r="31" spans="1:16" x14ac:dyDescent="0.35">
      <c r="A31" s="41" t="s">
        <v>185</v>
      </c>
      <c r="B31" s="42"/>
      <c r="C31" s="42"/>
      <c r="D31" s="29"/>
      <c r="E31" s="71"/>
      <c r="F31" s="71">
        <v>121</v>
      </c>
      <c r="G31" s="71"/>
      <c r="H31" s="35">
        <v>1480</v>
      </c>
      <c r="I31" s="71">
        <v>2261</v>
      </c>
      <c r="J31" s="29">
        <f t="shared" si="6"/>
        <v>152.77027027027026</v>
      </c>
      <c r="K31" s="35"/>
      <c r="L31" s="71"/>
      <c r="M31" s="71"/>
      <c r="N31" s="42">
        <v>240</v>
      </c>
      <c r="O31" s="42">
        <v>280</v>
      </c>
      <c r="P31" s="29">
        <f t="shared" si="2"/>
        <v>116.66666666666667</v>
      </c>
    </row>
    <row r="32" spans="1:16" x14ac:dyDescent="0.35">
      <c r="A32" s="41" t="s">
        <v>186</v>
      </c>
      <c r="B32" s="42"/>
      <c r="C32" s="42"/>
      <c r="D32" s="29"/>
      <c r="E32" s="71"/>
      <c r="F32" s="71">
        <v>124</v>
      </c>
      <c r="G32" s="71"/>
      <c r="H32" s="35"/>
      <c r="I32" s="71"/>
      <c r="J32" s="29"/>
      <c r="K32" s="35"/>
      <c r="L32" s="71"/>
      <c r="M32" s="71"/>
      <c r="N32" s="42">
        <v>224</v>
      </c>
      <c r="O32" s="42">
        <v>267</v>
      </c>
      <c r="P32" s="29">
        <f t="shared" si="2"/>
        <v>119.19642857142857</v>
      </c>
    </row>
    <row r="33" spans="1:16" s="39" customFormat="1" x14ac:dyDescent="0.35">
      <c r="A33" s="34" t="s">
        <v>233</v>
      </c>
      <c r="B33" s="37">
        <f>SUM(B34:B37)</f>
        <v>820</v>
      </c>
      <c r="C33" s="37">
        <f t="shared" ref="C33:O33" si="8">SUM(C34:C37)</f>
        <v>1144</v>
      </c>
      <c r="D33" s="29">
        <f t="shared" si="1"/>
        <v>139.51219512195121</v>
      </c>
      <c r="E33" s="73">
        <f t="shared" si="8"/>
        <v>0</v>
      </c>
      <c r="F33" s="73">
        <f t="shared" si="8"/>
        <v>526</v>
      </c>
      <c r="G33" s="73">
        <f t="shared" si="8"/>
        <v>0</v>
      </c>
      <c r="H33" s="37">
        <f t="shared" si="8"/>
        <v>0</v>
      </c>
      <c r="I33" s="73">
        <f t="shared" si="8"/>
        <v>0</v>
      </c>
      <c r="J33" s="29"/>
      <c r="K33" s="37">
        <f t="shared" si="8"/>
        <v>0</v>
      </c>
      <c r="L33" s="73">
        <f t="shared" si="8"/>
        <v>0</v>
      </c>
      <c r="M33" s="73">
        <f t="shared" si="8"/>
        <v>0</v>
      </c>
      <c r="N33" s="37">
        <f t="shared" si="8"/>
        <v>1504</v>
      </c>
      <c r="O33" s="37">
        <f t="shared" si="8"/>
        <v>1284</v>
      </c>
      <c r="P33" s="29">
        <f t="shared" si="2"/>
        <v>85.372340425531917</v>
      </c>
    </row>
    <row r="34" spans="1:16" x14ac:dyDescent="0.35">
      <c r="A34" s="41" t="s">
        <v>134</v>
      </c>
      <c r="B34" s="42">
        <v>820</v>
      </c>
      <c r="C34" s="42">
        <v>1144</v>
      </c>
      <c r="D34" s="29">
        <f t="shared" si="1"/>
        <v>139.51219512195121</v>
      </c>
      <c r="E34" s="71"/>
      <c r="F34" s="71">
        <v>255</v>
      </c>
      <c r="G34" s="71"/>
      <c r="H34" s="35"/>
      <c r="I34" s="71"/>
      <c r="J34" s="29"/>
      <c r="K34" s="35"/>
      <c r="L34" s="71"/>
      <c r="M34" s="71"/>
      <c r="N34" s="42">
        <v>800</v>
      </c>
      <c r="O34" s="42">
        <v>595</v>
      </c>
      <c r="P34" s="29">
        <f t="shared" si="2"/>
        <v>74.375</v>
      </c>
    </row>
    <row r="35" spans="1:16" x14ac:dyDescent="0.35">
      <c r="A35" s="41" t="s">
        <v>187</v>
      </c>
      <c r="B35" s="42"/>
      <c r="C35" s="42"/>
      <c r="D35" s="29"/>
      <c r="E35" s="71"/>
      <c r="F35" s="71">
        <v>121</v>
      </c>
      <c r="G35" s="71"/>
      <c r="H35" s="35"/>
      <c r="I35" s="71"/>
      <c r="J35" s="29"/>
      <c r="K35" s="35"/>
      <c r="L35" s="71"/>
      <c r="M35" s="71"/>
      <c r="N35" s="42">
        <v>240</v>
      </c>
      <c r="O35" s="42">
        <v>242</v>
      </c>
      <c r="P35" s="29">
        <f t="shared" si="2"/>
        <v>100.83333333333333</v>
      </c>
    </row>
    <row r="36" spans="1:16" x14ac:dyDescent="0.35">
      <c r="A36" s="41" t="s">
        <v>188</v>
      </c>
      <c r="B36" s="42"/>
      <c r="C36" s="42"/>
      <c r="D36" s="29"/>
      <c r="E36" s="71"/>
      <c r="F36" s="71"/>
      <c r="G36" s="71"/>
      <c r="H36" s="35"/>
      <c r="I36" s="71"/>
      <c r="J36" s="29"/>
      <c r="K36" s="35"/>
      <c r="L36" s="71"/>
      <c r="M36" s="71"/>
      <c r="N36" s="42">
        <v>240</v>
      </c>
      <c r="O36" s="42">
        <v>216</v>
      </c>
      <c r="P36" s="29">
        <f t="shared" si="2"/>
        <v>90</v>
      </c>
    </row>
    <row r="37" spans="1:16" x14ac:dyDescent="0.35">
      <c r="A37" s="41" t="s">
        <v>189</v>
      </c>
      <c r="B37" s="42"/>
      <c r="C37" s="42"/>
      <c r="D37" s="29"/>
      <c r="E37" s="71"/>
      <c r="F37" s="71">
        <v>150</v>
      </c>
      <c r="G37" s="71"/>
      <c r="H37" s="35"/>
      <c r="I37" s="71"/>
      <c r="J37" s="29"/>
      <c r="K37" s="35"/>
      <c r="L37" s="71"/>
      <c r="M37" s="71"/>
      <c r="N37" s="42">
        <v>224</v>
      </c>
      <c r="O37" s="42">
        <v>231</v>
      </c>
      <c r="P37" s="29">
        <f t="shared" si="2"/>
        <v>103.125</v>
      </c>
    </row>
    <row r="38" spans="1:16" s="39" customFormat="1" x14ac:dyDescent="0.35">
      <c r="A38" s="34" t="s">
        <v>234</v>
      </c>
      <c r="B38" s="37">
        <f>SUM(B39:B43)</f>
        <v>400</v>
      </c>
      <c r="C38" s="37">
        <f t="shared" ref="C38:O38" si="9">SUM(C39:C43)</f>
        <v>751</v>
      </c>
      <c r="D38" s="29">
        <f t="shared" si="1"/>
        <v>187.75</v>
      </c>
      <c r="E38" s="73">
        <f t="shared" si="9"/>
        <v>0</v>
      </c>
      <c r="F38" s="73">
        <f t="shared" si="9"/>
        <v>755</v>
      </c>
      <c r="G38" s="73">
        <f t="shared" si="9"/>
        <v>0</v>
      </c>
      <c r="H38" s="37">
        <f t="shared" si="9"/>
        <v>880</v>
      </c>
      <c r="I38" s="73">
        <f t="shared" si="9"/>
        <v>989</v>
      </c>
      <c r="J38" s="29">
        <f t="shared" si="6"/>
        <v>112.38636363636364</v>
      </c>
      <c r="K38" s="37">
        <f t="shared" si="9"/>
        <v>0</v>
      </c>
      <c r="L38" s="73">
        <f t="shared" si="9"/>
        <v>0</v>
      </c>
      <c r="M38" s="73">
        <f t="shared" si="9"/>
        <v>0</v>
      </c>
      <c r="N38" s="37">
        <f t="shared" si="9"/>
        <v>1488</v>
      </c>
      <c r="O38" s="37">
        <f t="shared" si="9"/>
        <v>1038</v>
      </c>
      <c r="P38" s="29">
        <f t="shared" si="2"/>
        <v>69.758064516129039</v>
      </c>
    </row>
    <row r="39" spans="1:16" x14ac:dyDescent="0.35">
      <c r="A39" s="41" t="s">
        <v>135</v>
      </c>
      <c r="B39" s="42">
        <v>400</v>
      </c>
      <c r="C39" s="42">
        <v>751</v>
      </c>
      <c r="D39" s="29">
        <f t="shared" si="1"/>
        <v>187.75</v>
      </c>
      <c r="E39" s="71"/>
      <c r="F39" s="71">
        <v>275</v>
      </c>
      <c r="G39" s="71"/>
      <c r="H39" s="35"/>
      <c r="I39" s="71"/>
      <c r="J39" s="29"/>
      <c r="K39" s="35"/>
      <c r="L39" s="71"/>
      <c r="M39" s="71"/>
      <c r="N39" s="42">
        <v>752</v>
      </c>
      <c r="O39" s="42">
        <v>354</v>
      </c>
      <c r="P39" s="29">
        <f t="shared" si="2"/>
        <v>47.074468085106382</v>
      </c>
    </row>
    <row r="40" spans="1:16" x14ac:dyDescent="0.35">
      <c r="A40" s="41" t="s">
        <v>190</v>
      </c>
      <c r="B40" s="42"/>
      <c r="C40" s="42"/>
      <c r="D40" s="29"/>
      <c r="E40" s="71"/>
      <c r="F40" s="71">
        <v>197</v>
      </c>
      <c r="G40" s="71"/>
      <c r="H40" s="35"/>
      <c r="I40" s="71"/>
      <c r="J40" s="29"/>
      <c r="K40" s="35"/>
      <c r="L40" s="71"/>
      <c r="M40" s="71"/>
      <c r="N40" s="42">
        <v>256</v>
      </c>
      <c r="O40" s="42">
        <v>281</v>
      </c>
      <c r="P40" s="29">
        <f t="shared" si="2"/>
        <v>109.765625</v>
      </c>
    </row>
    <row r="41" spans="1:16" x14ac:dyDescent="0.35">
      <c r="A41" s="41" t="s">
        <v>191</v>
      </c>
      <c r="B41" s="42"/>
      <c r="C41" s="42"/>
      <c r="D41" s="29"/>
      <c r="E41" s="71"/>
      <c r="F41" s="71">
        <v>120</v>
      </c>
      <c r="G41" s="71"/>
      <c r="H41" s="35">
        <v>880</v>
      </c>
      <c r="I41" s="71">
        <v>989</v>
      </c>
      <c r="J41" s="29">
        <f t="shared" si="6"/>
        <v>112.38636363636364</v>
      </c>
      <c r="K41" s="35"/>
      <c r="L41" s="71"/>
      <c r="M41" s="71"/>
      <c r="N41" s="42">
        <v>144</v>
      </c>
      <c r="O41" s="42">
        <v>74</v>
      </c>
      <c r="P41" s="29">
        <f t="shared" si="2"/>
        <v>51.388888888888886</v>
      </c>
    </row>
    <row r="42" spans="1:16" x14ac:dyDescent="0.35">
      <c r="A42" s="41" t="s">
        <v>192</v>
      </c>
      <c r="B42" s="42"/>
      <c r="C42" s="42"/>
      <c r="D42" s="29"/>
      <c r="E42" s="71"/>
      <c r="F42" s="71">
        <v>43</v>
      </c>
      <c r="G42" s="71"/>
      <c r="H42" s="35"/>
      <c r="I42" s="71"/>
      <c r="J42" s="29"/>
      <c r="K42" s="35"/>
      <c r="L42" s="71"/>
      <c r="M42" s="71"/>
      <c r="N42" s="42">
        <v>128</v>
      </c>
      <c r="O42" s="42">
        <v>89</v>
      </c>
      <c r="P42" s="29">
        <f t="shared" si="2"/>
        <v>69.53125</v>
      </c>
    </row>
    <row r="43" spans="1:16" x14ac:dyDescent="0.35">
      <c r="A43" s="41" t="s">
        <v>193</v>
      </c>
      <c r="B43" s="42"/>
      <c r="C43" s="42"/>
      <c r="D43" s="29"/>
      <c r="E43" s="71"/>
      <c r="F43" s="71">
        <v>120</v>
      </c>
      <c r="G43" s="71"/>
      <c r="H43" s="35"/>
      <c r="I43" s="71"/>
      <c r="J43" s="29"/>
      <c r="K43" s="35"/>
      <c r="L43" s="71"/>
      <c r="M43" s="71"/>
      <c r="N43" s="42">
        <v>208</v>
      </c>
      <c r="O43" s="42">
        <v>240</v>
      </c>
      <c r="P43" s="29">
        <f t="shared" si="2"/>
        <v>115.38461538461539</v>
      </c>
    </row>
    <row r="44" spans="1:16" s="39" customFormat="1" x14ac:dyDescent="0.35">
      <c r="A44" s="34" t="s">
        <v>235</v>
      </c>
      <c r="B44" s="37">
        <f>SUM(B45:B49)</f>
        <v>600</v>
      </c>
      <c r="C44" s="37">
        <f t="shared" ref="C44:O44" si="10">SUM(C45:C49)</f>
        <v>1016</v>
      </c>
      <c r="D44" s="29">
        <f t="shared" si="1"/>
        <v>169.33333333333334</v>
      </c>
      <c r="E44" s="73">
        <f t="shared" si="10"/>
        <v>0</v>
      </c>
      <c r="F44" s="73">
        <f t="shared" si="10"/>
        <v>743</v>
      </c>
      <c r="G44" s="73">
        <f t="shared" si="10"/>
        <v>0</v>
      </c>
      <c r="H44" s="37">
        <f t="shared" si="10"/>
        <v>0</v>
      </c>
      <c r="I44" s="73">
        <f t="shared" si="10"/>
        <v>0</v>
      </c>
      <c r="J44" s="29"/>
      <c r="K44" s="37">
        <f t="shared" si="10"/>
        <v>0</v>
      </c>
      <c r="L44" s="73">
        <f t="shared" si="10"/>
        <v>0</v>
      </c>
      <c r="M44" s="73">
        <f t="shared" si="10"/>
        <v>0</v>
      </c>
      <c r="N44" s="37">
        <f t="shared" si="10"/>
        <v>1808</v>
      </c>
      <c r="O44" s="37">
        <f t="shared" si="10"/>
        <v>1226</v>
      </c>
      <c r="P44" s="29">
        <f t="shared" si="2"/>
        <v>67.809734513274336</v>
      </c>
    </row>
    <row r="45" spans="1:16" x14ac:dyDescent="0.35">
      <c r="A45" s="41" t="s">
        <v>136</v>
      </c>
      <c r="B45" s="42">
        <v>600</v>
      </c>
      <c r="C45" s="42">
        <v>1016</v>
      </c>
      <c r="D45" s="29">
        <f t="shared" si="1"/>
        <v>169.33333333333334</v>
      </c>
      <c r="E45" s="71"/>
      <c r="F45" s="71">
        <v>214</v>
      </c>
      <c r="G45" s="71"/>
      <c r="H45" s="35"/>
      <c r="I45" s="71"/>
      <c r="J45" s="29"/>
      <c r="K45" s="35"/>
      <c r="L45" s="71"/>
      <c r="M45" s="71"/>
      <c r="N45" s="42">
        <v>784</v>
      </c>
      <c r="O45" s="42">
        <v>364</v>
      </c>
      <c r="P45" s="29">
        <f t="shared" si="2"/>
        <v>46.428571428571431</v>
      </c>
    </row>
    <row r="46" spans="1:16" x14ac:dyDescent="0.35">
      <c r="A46" s="41" t="s">
        <v>194</v>
      </c>
      <c r="B46" s="42"/>
      <c r="C46" s="42"/>
      <c r="D46" s="29"/>
      <c r="E46" s="71"/>
      <c r="F46" s="71">
        <v>120</v>
      </c>
      <c r="G46" s="71"/>
      <c r="H46" s="35"/>
      <c r="I46" s="71"/>
      <c r="J46" s="29"/>
      <c r="K46" s="35"/>
      <c r="L46" s="71"/>
      <c r="M46" s="71"/>
      <c r="N46" s="42">
        <v>272</v>
      </c>
      <c r="O46" s="42">
        <v>288</v>
      </c>
      <c r="P46" s="29">
        <f t="shared" si="2"/>
        <v>105.88235294117646</v>
      </c>
    </row>
    <row r="47" spans="1:16" x14ac:dyDescent="0.35">
      <c r="A47" s="41" t="s">
        <v>195</v>
      </c>
      <c r="B47" s="42"/>
      <c r="C47" s="42"/>
      <c r="D47" s="29"/>
      <c r="E47" s="71"/>
      <c r="F47" s="71">
        <v>202</v>
      </c>
      <c r="G47" s="71"/>
      <c r="H47" s="35"/>
      <c r="I47" s="71"/>
      <c r="J47" s="29"/>
      <c r="K47" s="35"/>
      <c r="L47" s="71"/>
      <c r="M47" s="71"/>
      <c r="N47" s="42">
        <v>128</v>
      </c>
      <c r="O47" s="42">
        <v>165</v>
      </c>
      <c r="P47" s="29">
        <f t="shared" si="2"/>
        <v>128.90625</v>
      </c>
    </row>
    <row r="48" spans="1:16" x14ac:dyDescent="0.35">
      <c r="A48" s="41" t="s">
        <v>196</v>
      </c>
      <c r="B48" s="42"/>
      <c r="C48" s="42"/>
      <c r="D48" s="29"/>
      <c r="E48" s="71"/>
      <c r="F48" s="71">
        <v>120</v>
      </c>
      <c r="G48" s="71"/>
      <c r="H48" s="35"/>
      <c r="I48" s="71"/>
      <c r="J48" s="29"/>
      <c r="K48" s="35"/>
      <c r="L48" s="71"/>
      <c r="M48" s="71"/>
      <c r="N48" s="42">
        <v>384</v>
      </c>
      <c r="O48" s="42">
        <v>295</v>
      </c>
      <c r="P48" s="29">
        <f t="shared" si="2"/>
        <v>76.822916666666671</v>
      </c>
    </row>
    <row r="49" spans="1:16" x14ac:dyDescent="0.35">
      <c r="A49" s="41" t="s">
        <v>197</v>
      </c>
      <c r="B49" s="42"/>
      <c r="C49" s="42"/>
      <c r="D49" s="29"/>
      <c r="E49" s="71"/>
      <c r="F49" s="71">
        <v>87</v>
      </c>
      <c r="G49" s="71"/>
      <c r="H49" s="35"/>
      <c r="I49" s="71"/>
      <c r="J49" s="29"/>
      <c r="K49" s="35"/>
      <c r="L49" s="71"/>
      <c r="M49" s="71"/>
      <c r="N49" s="42">
        <v>240</v>
      </c>
      <c r="O49" s="42">
        <v>114</v>
      </c>
      <c r="P49" s="29">
        <f t="shared" si="2"/>
        <v>47.5</v>
      </c>
    </row>
    <row r="50" spans="1:16" s="39" customFormat="1" x14ac:dyDescent="0.35">
      <c r="A50" s="34" t="s">
        <v>236</v>
      </c>
      <c r="B50" s="37"/>
      <c r="C50" s="37"/>
      <c r="D50" s="29"/>
      <c r="E50" s="73">
        <f t="shared" ref="E50:O50" si="11">SUM(E51:E54)</f>
        <v>0</v>
      </c>
      <c r="F50" s="73">
        <f t="shared" si="11"/>
        <v>870</v>
      </c>
      <c r="G50" s="73">
        <f t="shared" si="11"/>
        <v>0</v>
      </c>
      <c r="H50" s="37">
        <f t="shared" si="11"/>
        <v>1200</v>
      </c>
      <c r="I50" s="73">
        <f t="shared" si="11"/>
        <v>1371</v>
      </c>
      <c r="J50" s="29">
        <f t="shared" si="6"/>
        <v>114.25</v>
      </c>
      <c r="K50" s="37">
        <f t="shared" si="11"/>
        <v>0</v>
      </c>
      <c r="L50" s="73">
        <f t="shared" si="11"/>
        <v>0</v>
      </c>
      <c r="M50" s="73">
        <f t="shared" si="11"/>
        <v>0</v>
      </c>
      <c r="N50" s="37">
        <f t="shared" si="11"/>
        <v>1392</v>
      </c>
      <c r="O50" s="37">
        <f t="shared" si="11"/>
        <v>802</v>
      </c>
      <c r="P50" s="29">
        <f t="shared" si="2"/>
        <v>57.614942528735632</v>
      </c>
    </row>
    <row r="51" spans="1:16" x14ac:dyDescent="0.35">
      <c r="A51" s="41" t="s">
        <v>137</v>
      </c>
      <c r="B51" s="42"/>
      <c r="C51" s="42"/>
      <c r="D51" s="29"/>
      <c r="E51" s="71"/>
      <c r="F51" s="71">
        <v>507</v>
      </c>
      <c r="G51" s="71"/>
      <c r="H51" s="35"/>
      <c r="I51" s="71"/>
      <c r="J51" s="29"/>
      <c r="K51" s="35"/>
      <c r="L51" s="71"/>
      <c r="M51" s="71"/>
      <c r="N51" s="42">
        <v>608</v>
      </c>
      <c r="O51" s="42">
        <v>234</v>
      </c>
      <c r="P51" s="29">
        <f t="shared" si="2"/>
        <v>38.486842105263158</v>
      </c>
    </row>
    <row r="52" spans="1:16" x14ac:dyDescent="0.35">
      <c r="A52" s="41" t="s">
        <v>198</v>
      </c>
      <c r="B52" s="42"/>
      <c r="C52" s="42"/>
      <c r="D52" s="29"/>
      <c r="E52" s="71"/>
      <c r="F52" s="71">
        <v>119</v>
      </c>
      <c r="G52" s="71"/>
      <c r="H52" s="35"/>
      <c r="I52" s="71"/>
      <c r="J52" s="29"/>
      <c r="K52" s="35"/>
      <c r="L52" s="71"/>
      <c r="M52" s="71"/>
      <c r="N52" s="42">
        <v>240</v>
      </c>
      <c r="O52" s="42">
        <v>283</v>
      </c>
      <c r="P52" s="29">
        <f t="shared" si="2"/>
        <v>117.91666666666667</v>
      </c>
    </row>
    <row r="53" spans="1:16" x14ac:dyDescent="0.35">
      <c r="A53" s="41" t="s">
        <v>199</v>
      </c>
      <c r="B53" s="42"/>
      <c r="C53" s="42"/>
      <c r="D53" s="29"/>
      <c r="E53" s="71"/>
      <c r="F53" s="71">
        <v>168</v>
      </c>
      <c r="G53" s="71"/>
      <c r="H53" s="35"/>
      <c r="I53" s="71"/>
      <c r="J53" s="29"/>
      <c r="K53" s="35"/>
      <c r="L53" s="71"/>
      <c r="M53" s="71"/>
      <c r="N53" s="42">
        <v>304</v>
      </c>
      <c r="O53" s="42">
        <v>123</v>
      </c>
      <c r="P53" s="29">
        <f t="shared" si="2"/>
        <v>40.460526315789473</v>
      </c>
    </row>
    <row r="54" spans="1:16" x14ac:dyDescent="0.35">
      <c r="A54" s="41" t="s">
        <v>200</v>
      </c>
      <c r="B54" s="42"/>
      <c r="C54" s="42"/>
      <c r="D54" s="29"/>
      <c r="E54" s="71"/>
      <c r="F54" s="71">
        <v>76</v>
      </c>
      <c r="G54" s="71"/>
      <c r="H54" s="35">
        <v>1200</v>
      </c>
      <c r="I54" s="71">
        <v>1371</v>
      </c>
      <c r="J54" s="29">
        <f t="shared" si="6"/>
        <v>114.25</v>
      </c>
      <c r="K54" s="35"/>
      <c r="L54" s="71"/>
      <c r="M54" s="71"/>
      <c r="N54" s="42">
        <v>240</v>
      </c>
      <c r="O54" s="42">
        <v>162</v>
      </c>
      <c r="P54" s="29">
        <f t="shared" si="2"/>
        <v>67.5</v>
      </c>
    </row>
    <row r="55" spans="1:16" s="39" customFormat="1" x14ac:dyDescent="0.35">
      <c r="A55" s="34" t="s">
        <v>237</v>
      </c>
      <c r="B55" s="37"/>
      <c r="C55" s="37"/>
      <c r="D55" s="29"/>
      <c r="E55" s="73">
        <f t="shared" ref="E55:O55" si="12">SUM(E56:E60)</f>
        <v>0</v>
      </c>
      <c r="F55" s="73">
        <f t="shared" si="12"/>
        <v>625</v>
      </c>
      <c r="G55" s="73">
        <f t="shared" si="12"/>
        <v>0</v>
      </c>
      <c r="H55" s="37">
        <f t="shared" si="12"/>
        <v>0</v>
      </c>
      <c r="I55" s="73">
        <f t="shared" si="12"/>
        <v>0</v>
      </c>
      <c r="J55" s="29"/>
      <c r="K55" s="37">
        <f t="shared" si="12"/>
        <v>0</v>
      </c>
      <c r="L55" s="73">
        <f t="shared" si="12"/>
        <v>0</v>
      </c>
      <c r="M55" s="73">
        <f t="shared" si="12"/>
        <v>0</v>
      </c>
      <c r="N55" s="37">
        <f t="shared" si="12"/>
        <v>2080</v>
      </c>
      <c r="O55" s="37">
        <f t="shared" si="12"/>
        <v>934</v>
      </c>
      <c r="P55" s="29">
        <f t="shared" si="2"/>
        <v>44.903846153846153</v>
      </c>
    </row>
    <row r="56" spans="1:16" x14ac:dyDescent="0.35">
      <c r="A56" s="41" t="s">
        <v>138</v>
      </c>
      <c r="B56" s="42"/>
      <c r="C56" s="42"/>
      <c r="D56" s="29"/>
      <c r="E56" s="71"/>
      <c r="F56" s="71">
        <v>200</v>
      </c>
      <c r="G56" s="71"/>
      <c r="H56" s="35"/>
      <c r="I56" s="71"/>
      <c r="J56" s="29"/>
      <c r="K56" s="35"/>
      <c r="L56" s="71"/>
      <c r="M56" s="71"/>
      <c r="N56" s="42">
        <v>784</v>
      </c>
      <c r="O56" s="42">
        <v>263</v>
      </c>
      <c r="P56" s="29">
        <f t="shared" si="2"/>
        <v>33.545918367346935</v>
      </c>
    </row>
    <row r="57" spans="1:16" x14ac:dyDescent="0.35">
      <c r="A57" s="41" t="s">
        <v>201</v>
      </c>
      <c r="B57" s="42"/>
      <c r="C57" s="42"/>
      <c r="D57" s="29"/>
      <c r="E57" s="71"/>
      <c r="F57" s="71">
        <v>127</v>
      </c>
      <c r="G57" s="71"/>
      <c r="H57" s="35"/>
      <c r="I57" s="71"/>
      <c r="J57" s="29"/>
      <c r="K57" s="35"/>
      <c r="L57" s="71"/>
      <c r="M57" s="71"/>
      <c r="N57" s="42">
        <v>304</v>
      </c>
      <c r="O57" s="42">
        <v>130</v>
      </c>
      <c r="P57" s="29">
        <f t="shared" si="2"/>
        <v>42.763157894736842</v>
      </c>
    </row>
    <row r="58" spans="1:16" x14ac:dyDescent="0.35">
      <c r="A58" s="41" t="s">
        <v>202</v>
      </c>
      <c r="B58" s="42"/>
      <c r="C58" s="42"/>
      <c r="D58" s="29"/>
      <c r="E58" s="71"/>
      <c r="F58" s="71">
        <v>122</v>
      </c>
      <c r="G58" s="71"/>
      <c r="H58" s="35"/>
      <c r="I58" s="71"/>
      <c r="J58" s="29"/>
      <c r="K58" s="35"/>
      <c r="L58" s="71"/>
      <c r="M58" s="71"/>
      <c r="N58" s="42">
        <v>400</v>
      </c>
      <c r="O58" s="42">
        <v>306</v>
      </c>
      <c r="P58" s="29">
        <f t="shared" si="2"/>
        <v>76.5</v>
      </c>
    </row>
    <row r="59" spans="1:16" x14ac:dyDescent="0.35">
      <c r="A59" s="41" t="s">
        <v>203</v>
      </c>
      <c r="B59" s="42"/>
      <c r="C59" s="42"/>
      <c r="D59" s="29"/>
      <c r="E59" s="71"/>
      <c r="F59" s="71">
        <v>130</v>
      </c>
      <c r="G59" s="71"/>
      <c r="H59" s="35"/>
      <c r="I59" s="71"/>
      <c r="J59" s="29"/>
      <c r="K59" s="35"/>
      <c r="L59" s="71"/>
      <c r="M59" s="71"/>
      <c r="N59" s="42">
        <v>400</v>
      </c>
      <c r="O59" s="42">
        <v>132</v>
      </c>
      <c r="P59" s="29">
        <f t="shared" si="2"/>
        <v>33</v>
      </c>
    </row>
    <row r="60" spans="1:16" x14ac:dyDescent="0.35">
      <c r="A60" s="41" t="s">
        <v>204</v>
      </c>
      <c r="B60" s="42"/>
      <c r="C60" s="42"/>
      <c r="D60" s="29"/>
      <c r="E60" s="71"/>
      <c r="F60" s="71">
        <v>46</v>
      </c>
      <c r="G60" s="71"/>
      <c r="H60" s="35"/>
      <c r="I60" s="71"/>
      <c r="J60" s="29"/>
      <c r="K60" s="35"/>
      <c r="L60" s="71"/>
      <c r="M60" s="71"/>
      <c r="N60" s="42">
        <v>192</v>
      </c>
      <c r="O60" s="42">
        <v>103</v>
      </c>
      <c r="P60" s="29">
        <f t="shared" si="2"/>
        <v>53.645833333333336</v>
      </c>
    </row>
    <row r="61" spans="1:16" s="39" customFormat="1" x14ac:dyDescent="0.35">
      <c r="A61" s="34" t="s">
        <v>159</v>
      </c>
      <c r="B61" s="37"/>
      <c r="C61" s="37"/>
      <c r="D61" s="29"/>
      <c r="E61" s="73">
        <f t="shared" ref="E61:O61" si="13">SUM(E62:E64)</f>
        <v>0</v>
      </c>
      <c r="F61" s="73">
        <f t="shared" si="13"/>
        <v>494</v>
      </c>
      <c r="G61" s="73">
        <f t="shared" si="13"/>
        <v>0</v>
      </c>
      <c r="H61" s="37">
        <f t="shared" si="13"/>
        <v>0</v>
      </c>
      <c r="I61" s="73">
        <f t="shared" si="13"/>
        <v>0</v>
      </c>
      <c r="J61" s="29"/>
      <c r="K61" s="37">
        <f t="shared" si="13"/>
        <v>0</v>
      </c>
      <c r="L61" s="73">
        <f t="shared" si="13"/>
        <v>0</v>
      </c>
      <c r="M61" s="73">
        <f t="shared" si="13"/>
        <v>0</v>
      </c>
      <c r="N61" s="37">
        <f t="shared" si="13"/>
        <v>1600</v>
      </c>
      <c r="O61" s="37">
        <f t="shared" si="13"/>
        <v>1192</v>
      </c>
      <c r="P61" s="29">
        <f t="shared" si="2"/>
        <v>74.5</v>
      </c>
    </row>
    <row r="62" spans="1:16" x14ac:dyDescent="0.35">
      <c r="A62" s="41" t="s">
        <v>139</v>
      </c>
      <c r="B62" s="42"/>
      <c r="C62" s="42"/>
      <c r="D62" s="29"/>
      <c r="E62" s="71"/>
      <c r="F62" s="71">
        <v>281</v>
      </c>
      <c r="G62" s="71"/>
      <c r="H62" s="35"/>
      <c r="I62" s="71"/>
      <c r="J62" s="29"/>
      <c r="K62" s="35"/>
      <c r="L62" s="71"/>
      <c r="M62" s="71"/>
      <c r="N62" s="42">
        <v>720</v>
      </c>
      <c r="O62" s="42">
        <v>579</v>
      </c>
      <c r="P62" s="29">
        <f t="shared" si="2"/>
        <v>80.416666666666671</v>
      </c>
    </row>
    <row r="63" spans="1:16" x14ac:dyDescent="0.35">
      <c r="A63" s="41" t="s">
        <v>205</v>
      </c>
      <c r="B63" s="42"/>
      <c r="C63" s="42"/>
      <c r="D63" s="29"/>
      <c r="E63" s="71"/>
      <c r="F63" s="71">
        <v>133</v>
      </c>
      <c r="G63" s="71"/>
      <c r="H63" s="35"/>
      <c r="I63" s="71"/>
      <c r="J63" s="29"/>
      <c r="K63" s="35"/>
      <c r="L63" s="71"/>
      <c r="M63" s="71"/>
      <c r="N63" s="42">
        <v>608</v>
      </c>
      <c r="O63" s="42">
        <v>468</v>
      </c>
      <c r="P63" s="29">
        <f t="shared" si="2"/>
        <v>76.973684210526315</v>
      </c>
    </row>
    <row r="64" spans="1:16" x14ac:dyDescent="0.35">
      <c r="A64" s="41" t="s">
        <v>206</v>
      </c>
      <c r="B64" s="42"/>
      <c r="C64" s="42"/>
      <c r="D64" s="29"/>
      <c r="E64" s="71"/>
      <c r="F64" s="71">
        <v>80</v>
      </c>
      <c r="G64" s="71"/>
      <c r="H64" s="35"/>
      <c r="I64" s="71"/>
      <c r="J64" s="29"/>
      <c r="K64" s="35"/>
      <c r="L64" s="71"/>
      <c r="M64" s="71"/>
      <c r="N64" s="42">
        <v>272</v>
      </c>
      <c r="O64" s="42">
        <v>145</v>
      </c>
      <c r="P64" s="29">
        <f t="shared" si="2"/>
        <v>53.308823529411768</v>
      </c>
    </row>
    <row r="65" spans="1:16" s="39" customFormat="1" x14ac:dyDescent="0.35">
      <c r="A65" s="34" t="s">
        <v>158</v>
      </c>
      <c r="B65" s="37"/>
      <c r="C65" s="37"/>
      <c r="D65" s="29"/>
      <c r="E65" s="73">
        <f t="shared" ref="E65:O65" si="14">SUM(E66:E68)</f>
        <v>0</v>
      </c>
      <c r="F65" s="73">
        <f t="shared" si="14"/>
        <v>670</v>
      </c>
      <c r="G65" s="73">
        <f t="shared" si="14"/>
        <v>0</v>
      </c>
      <c r="H65" s="37">
        <f t="shared" si="14"/>
        <v>0</v>
      </c>
      <c r="I65" s="73">
        <f t="shared" si="14"/>
        <v>0</v>
      </c>
      <c r="J65" s="29"/>
      <c r="K65" s="37">
        <f t="shared" si="14"/>
        <v>0</v>
      </c>
      <c r="L65" s="73">
        <f t="shared" si="14"/>
        <v>0</v>
      </c>
      <c r="M65" s="73">
        <f t="shared" si="14"/>
        <v>0</v>
      </c>
      <c r="N65" s="37">
        <f t="shared" si="14"/>
        <v>1152</v>
      </c>
      <c r="O65" s="37">
        <f t="shared" si="14"/>
        <v>721</v>
      </c>
      <c r="P65" s="29">
        <f t="shared" si="2"/>
        <v>62.586805555555557</v>
      </c>
    </row>
    <row r="66" spans="1:16" x14ac:dyDescent="0.35">
      <c r="A66" s="41" t="s">
        <v>140</v>
      </c>
      <c r="B66" s="42"/>
      <c r="C66" s="42"/>
      <c r="D66" s="29"/>
      <c r="E66" s="71"/>
      <c r="F66" s="71">
        <v>384</v>
      </c>
      <c r="G66" s="71"/>
      <c r="H66" s="35"/>
      <c r="I66" s="71"/>
      <c r="J66" s="29"/>
      <c r="K66" s="35"/>
      <c r="L66" s="71"/>
      <c r="M66" s="71"/>
      <c r="N66" s="42">
        <v>784</v>
      </c>
      <c r="O66" s="42">
        <v>421</v>
      </c>
      <c r="P66" s="29">
        <f t="shared" si="2"/>
        <v>53.698979591836732</v>
      </c>
    </row>
    <row r="67" spans="1:16" x14ac:dyDescent="0.35">
      <c r="A67" s="41" t="s">
        <v>207</v>
      </c>
      <c r="B67" s="42"/>
      <c r="C67" s="42"/>
      <c r="D67" s="29"/>
      <c r="E67" s="71"/>
      <c r="F67" s="71">
        <v>166</v>
      </c>
      <c r="G67" s="71"/>
      <c r="H67" s="35"/>
      <c r="I67" s="71"/>
      <c r="J67" s="29"/>
      <c r="K67" s="35"/>
      <c r="L67" s="71"/>
      <c r="M67" s="71"/>
      <c r="N67" s="42">
        <v>208</v>
      </c>
      <c r="O67" s="42">
        <v>187</v>
      </c>
      <c r="P67" s="29">
        <f t="shared" si="2"/>
        <v>89.90384615384616</v>
      </c>
    </row>
    <row r="68" spans="1:16" x14ac:dyDescent="0.35">
      <c r="A68" s="41" t="s">
        <v>208</v>
      </c>
      <c r="B68" s="42"/>
      <c r="C68" s="42"/>
      <c r="D68" s="29"/>
      <c r="E68" s="71"/>
      <c r="F68" s="71">
        <v>120</v>
      </c>
      <c r="G68" s="71"/>
      <c r="H68" s="35"/>
      <c r="I68" s="71"/>
      <c r="J68" s="29"/>
      <c r="K68" s="35"/>
      <c r="L68" s="71"/>
      <c r="M68" s="71"/>
      <c r="N68" s="42">
        <v>160</v>
      </c>
      <c r="O68" s="42">
        <v>113</v>
      </c>
      <c r="P68" s="29">
        <f t="shared" si="2"/>
        <v>70.625</v>
      </c>
    </row>
    <row r="69" spans="1:16" s="39" customFormat="1" x14ac:dyDescent="0.35">
      <c r="A69" s="34" t="s">
        <v>160</v>
      </c>
      <c r="B69" s="37">
        <f>SUM(B70:B71)</f>
        <v>500</v>
      </c>
      <c r="C69" s="37">
        <f t="shared" ref="C69:O69" si="15">SUM(C70:C71)</f>
        <v>502</v>
      </c>
      <c r="D69" s="29">
        <f t="shared" si="1"/>
        <v>100.4</v>
      </c>
      <c r="E69" s="73">
        <f t="shared" si="15"/>
        <v>0</v>
      </c>
      <c r="F69" s="73">
        <f t="shared" si="15"/>
        <v>523</v>
      </c>
      <c r="G69" s="73">
        <f t="shared" si="15"/>
        <v>0</v>
      </c>
      <c r="H69" s="37">
        <f t="shared" si="15"/>
        <v>1060</v>
      </c>
      <c r="I69" s="73">
        <f t="shared" si="15"/>
        <v>1206</v>
      </c>
      <c r="J69" s="29">
        <f t="shared" si="6"/>
        <v>113.77358490566037</v>
      </c>
      <c r="K69" s="37">
        <f t="shared" si="15"/>
        <v>0</v>
      </c>
      <c r="L69" s="73">
        <f t="shared" si="15"/>
        <v>0</v>
      </c>
      <c r="M69" s="73">
        <f t="shared" si="15"/>
        <v>0</v>
      </c>
      <c r="N69" s="37">
        <f t="shared" si="15"/>
        <v>992</v>
      </c>
      <c r="O69" s="37">
        <f t="shared" si="15"/>
        <v>754</v>
      </c>
      <c r="P69" s="29">
        <f t="shared" si="2"/>
        <v>76.008064516129039</v>
      </c>
    </row>
    <row r="70" spans="1:16" x14ac:dyDescent="0.35">
      <c r="A70" s="41" t="s">
        <v>154</v>
      </c>
      <c r="B70" s="42">
        <v>500</v>
      </c>
      <c r="C70" s="42">
        <v>502</v>
      </c>
      <c r="D70" s="29">
        <f t="shared" si="1"/>
        <v>100.4</v>
      </c>
      <c r="E70" s="71"/>
      <c r="F70" s="71">
        <v>296</v>
      </c>
      <c r="G70" s="71"/>
      <c r="H70" s="35">
        <v>1060</v>
      </c>
      <c r="I70" s="71">
        <v>1206</v>
      </c>
      <c r="J70" s="29">
        <f t="shared" si="6"/>
        <v>113.77358490566037</v>
      </c>
      <c r="K70" s="35"/>
      <c r="L70" s="71"/>
      <c r="M70" s="71"/>
      <c r="N70" s="42">
        <v>864</v>
      </c>
      <c r="O70" s="42">
        <v>674</v>
      </c>
      <c r="P70" s="29">
        <f t="shared" si="2"/>
        <v>78.009259259259252</v>
      </c>
    </row>
    <row r="71" spans="1:16" x14ac:dyDescent="0.35">
      <c r="A71" s="41" t="s">
        <v>209</v>
      </c>
      <c r="B71" s="42"/>
      <c r="C71" s="42"/>
      <c r="D71" s="29"/>
      <c r="E71" s="71"/>
      <c r="F71" s="71">
        <v>227</v>
      </c>
      <c r="G71" s="71"/>
      <c r="H71" s="35"/>
      <c r="I71" s="71"/>
      <c r="J71" s="29"/>
      <c r="K71" s="35"/>
      <c r="L71" s="71"/>
      <c r="M71" s="71"/>
      <c r="N71" s="42">
        <v>128</v>
      </c>
      <c r="O71" s="42">
        <v>80</v>
      </c>
      <c r="P71" s="29">
        <f t="shared" si="2"/>
        <v>62.5</v>
      </c>
    </row>
    <row r="72" spans="1:16" s="39" customFormat="1" x14ac:dyDescent="0.35">
      <c r="A72" s="34" t="s">
        <v>161</v>
      </c>
      <c r="B72" s="37"/>
      <c r="C72" s="37"/>
      <c r="D72" s="29"/>
      <c r="E72" s="73">
        <f t="shared" ref="E72:O72" si="16">SUM(E73)</f>
        <v>0</v>
      </c>
      <c r="F72" s="73">
        <f t="shared" si="16"/>
        <v>0</v>
      </c>
      <c r="G72" s="73">
        <f t="shared" si="16"/>
        <v>0</v>
      </c>
      <c r="H72" s="37">
        <f t="shared" si="16"/>
        <v>0</v>
      </c>
      <c r="I72" s="73">
        <f t="shared" si="16"/>
        <v>0</v>
      </c>
      <c r="J72" s="29"/>
      <c r="K72" s="37">
        <f t="shared" si="16"/>
        <v>0</v>
      </c>
      <c r="L72" s="73">
        <f t="shared" si="16"/>
        <v>0</v>
      </c>
      <c r="M72" s="73">
        <f t="shared" si="16"/>
        <v>0</v>
      </c>
      <c r="N72" s="37">
        <f t="shared" si="16"/>
        <v>608</v>
      </c>
      <c r="O72" s="37">
        <f t="shared" si="16"/>
        <v>674</v>
      </c>
      <c r="P72" s="29">
        <f t="shared" si="2"/>
        <v>110.85526315789474</v>
      </c>
    </row>
    <row r="73" spans="1:16" x14ac:dyDescent="0.35">
      <c r="A73" s="41" t="s">
        <v>145</v>
      </c>
      <c r="B73" s="42"/>
      <c r="C73" s="42"/>
      <c r="D73" s="29"/>
      <c r="E73" s="71"/>
      <c r="F73" s="71"/>
      <c r="G73" s="71"/>
      <c r="H73" s="35"/>
      <c r="I73" s="71"/>
      <c r="J73" s="29"/>
      <c r="K73" s="35"/>
      <c r="L73" s="71"/>
      <c r="M73" s="71"/>
      <c r="N73" s="42">
        <v>608</v>
      </c>
      <c r="O73" s="42">
        <v>674</v>
      </c>
      <c r="P73" s="29">
        <f t="shared" si="2"/>
        <v>110.85526315789474</v>
      </c>
    </row>
    <row r="74" spans="1:16" s="39" customFormat="1" x14ac:dyDescent="0.35">
      <c r="A74" s="34" t="s">
        <v>162</v>
      </c>
      <c r="B74" s="37"/>
      <c r="C74" s="37"/>
      <c r="D74" s="29"/>
      <c r="E74" s="73">
        <f t="shared" ref="E74:O74" si="17">SUM(E75:E77)</f>
        <v>0</v>
      </c>
      <c r="F74" s="73">
        <f t="shared" si="17"/>
        <v>790</v>
      </c>
      <c r="G74" s="73">
        <f t="shared" si="17"/>
        <v>0</v>
      </c>
      <c r="H74" s="37">
        <f t="shared" si="17"/>
        <v>0</v>
      </c>
      <c r="I74" s="73">
        <f t="shared" si="17"/>
        <v>0</v>
      </c>
      <c r="J74" s="29"/>
      <c r="K74" s="37">
        <f t="shared" si="17"/>
        <v>0</v>
      </c>
      <c r="L74" s="73">
        <f t="shared" si="17"/>
        <v>0</v>
      </c>
      <c r="M74" s="73">
        <f t="shared" si="17"/>
        <v>0</v>
      </c>
      <c r="N74" s="37">
        <f t="shared" si="17"/>
        <v>2320</v>
      </c>
      <c r="O74" s="37">
        <f t="shared" si="17"/>
        <v>2407</v>
      </c>
      <c r="P74" s="29">
        <f t="shared" ref="P74:P114" si="18">SUM(O74*100/N74)</f>
        <v>103.75</v>
      </c>
    </row>
    <row r="75" spans="1:16" x14ac:dyDescent="0.35">
      <c r="A75" s="41" t="s">
        <v>144</v>
      </c>
      <c r="B75" s="42"/>
      <c r="C75" s="42"/>
      <c r="D75" s="29"/>
      <c r="E75" s="71"/>
      <c r="F75" s="71">
        <v>318</v>
      </c>
      <c r="G75" s="71"/>
      <c r="H75" s="35"/>
      <c r="I75" s="71"/>
      <c r="J75" s="29"/>
      <c r="K75" s="35"/>
      <c r="L75" s="71"/>
      <c r="M75" s="71"/>
      <c r="N75" s="42">
        <v>1200</v>
      </c>
      <c r="O75" s="42">
        <v>1365</v>
      </c>
      <c r="P75" s="29">
        <f t="shared" si="18"/>
        <v>113.75</v>
      </c>
    </row>
    <row r="76" spans="1:16" x14ac:dyDescent="0.35">
      <c r="A76" s="41" t="s">
        <v>210</v>
      </c>
      <c r="B76" s="42"/>
      <c r="C76" s="42"/>
      <c r="D76" s="29"/>
      <c r="E76" s="71"/>
      <c r="F76" s="71">
        <v>342</v>
      </c>
      <c r="G76" s="71"/>
      <c r="H76" s="35"/>
      <c r="I76" s="71"/>
      <c r="J76" s="29"/>
      <c r="K76" s="35"/>
      <c r="L76" s="71"/>
      <c r="M76" s="71"/>
      <c r="N76" s="42">
        <v>912</v>
      </c>
      <c r="O76" s="42">
        <v>924</v>
      </c>
      <c r="P76" s="29">
        <f t="shared" si="18"/>
        <v>101.31578947368421</v>
      </c>
    </row>
    <row r="77" spans="1:16" x14ac:dyDescent="0.35">
      <c r="A77" s="41" t="s">
        <v>211</v>
      </c>
      <c r="B77" s="42"/>
      <c r="C77" s="42"/>
      <c r="D77" s="29"/>
      <c r="E77" s="71"/>
      <c r="F77" s="71">
        <v>130</v>
      </c>
      <c r="G77" s="71"/>
      <c r="H77" s="35"/>
      <c r="I77" s="71"/>
      <c r="J77" s="29"/>
      <c r="K77" s="35"/>
      <c r="L77" s="71"/>
      <c r="M77" s="71"/>
      <c r="N77" s="42">
        <v>208</v>
      </c>
      <c r="O77" s="42">
        <v>118</v>
      </c>
      <c r="P77" s="29">
        <f t="shared" si="18"/>
        <v>56.730769230769234</v>
      </c>
    </row>
    <row r="78" spans="1:16" s="39" customFormat="1" x14ac:dyDescent="0.35">
      <c r="A78" s="34" t="s">
        <v>163</v>
      </c>
      <c r="B78" s="37"/>
      <c r="C78" s="37"/>
      <c r="D78" s="29"/>
      <c r="E78" s="73">
        <f t="shared" ref="E78:O78" si="19">SUM(E79:E82)</f>
        <v>0</v>
      </c>
      <c r="F78" s="73">
        <f t="shared" si="19"/>
        <v>541</v>
      </c>
      <c r="G78" s="73">
        <f t="shared" si="19"/>
        <v>0</v>
      </c>
      <c r="H78" s="37">
        <f t="shared" si="19"/>
        <v>0</v>
      </c>
      <c r="I78" s="73">
        <f t="shared" si="19"/>
        <v>0</v>
      </c>
      <c r="J78" s="29"/>
      <c r="K78" s="37">
        <f t="shared" si="19"/>
        <v>0</v>
      </c>
      <c r="L78" s="73">
        <f t="shared" si="19"/>
        <v>0</v>
      </c>
      <c r="M78" s="73">
        <f t="shared" si="19"/>
        <v>0</v>
      </c>
      <c r="N78" s="37">
        <f t="shared" si="19"/>
        <v>2480</v>
      </c>
      <c r="O78" s="37">
        <f t="shared" si="19"/>
        <v>1672</v>
      </c>
      <c r="P78" s="29">
        <f t="shared" si="18"/>
        <v>67.41935483870968</v>
      </c>
    </row>
    <row r="79" spans="1:16" x14ac:dyDescent="0.35">
      <c r="A79" s="41" t="s">
        <v>143</v>
      </c>
      <c r="B79" s="42"/>
      <c r="C79" s="42"/>
      <c r="D79" s="29"/>
      <c r="E79" s="71"/>
      <c r="F79" s="71">
        <v>301</v>
      </c>
      <c r="G79" s="71"/>
      <c r="H79" s="35"/>
      <c r="I79" s="71"/>
      <c r="J79" s="29"/>
      <c r="K79" s="35"/>
      <c r="L79" s="71"/>
      <c r="M79" s="71"/>
      <c r="N79" s="42">
        <v>992</v>
      </c>
      <c r="O79" s="42">
        <v>902</v>
      </c>
      <c r="P79" s="29">
        <f t="shared" si="18"/>
        <v>90.927419354838705</v>
      </c>
    </row>
    <row r="80" spans="1:16" x14ac:dyDescent="0.35">
      <c r="A80" s="41" t="s">
        <v>212</v>
      </c>
      <c r="B80" s="42"/>
      <c r="C80" s="42"/>
      <c r="D80" s="29"/>
      <c r="E80" s="71"/>
      <c r="F80" s="71">
        <v>120</v>
      </c>
      <c r="G80" s="71"/>
      <c r="H80" s="35"/>
      <c r="I80" s="71"/>
      <c r="J80" s="29"/>
      <c r="K80" s="35"/>
      <c r="L80" s="71"/>
      <c r="M80" s="71"/>
      <c r="N80" s="42">
        <v>320</v>
      </c>
      <c r="O80" s="42">
        <v>181</v>
      </c>
      <c r="P80" s="29">
        <f t="shared" si="18"/>
        <v>56.5625</v>
      </c>
    </row>
    <row r="81" spans="1:16" x14ac:dyDescent="0.35">
      <c r="A81" s="41" t="s">
        <v>213</v>
      </c>
      <c r="B81" s="42"/>
      <c r="C81" s="42"/>
      <c r="D81" s="29"/>
      <c r="E81" s="71"/>
      <c r="F81" s="71">
        <v>120</v>
      </c>
      <c r="G81" s="71"/>
      <c r="H81" s="35"/>
      <c r="I81" s="71"/>
      <c r="J81" s="29"/>
      <c r="K81" s="35"/>
      <c r="L81" s="71"/>
      <c r="M81" s="71"/>
      <c r="N81" s="42">
        <v>768</v>
      </c>
      <c r="O81" s="42">
        <v>420</v>
      </c>
      <c r="P81" s="29">
        <f t="shared" si="18"/>
        <v>54.6875</v>
      </c>
    </row>
    <row r="82" spans="1:16" x14ac:dyDescent="0.35">
      <c r="A82" s="41" t="s">
        <v>214</v>
      </c>
      <c r="B82" s="42"/>
      <c r="C82" s="42"/>
      <c r="D82" s="29"/>
      <c r="E82" s="71"/>
      <c r="F82" s="71"/>
      <c r="G82" s="71"/>
      <c r="H82" s="35"/>
      <c r="I82" s="71"/>
      <c r="J82" s="29"/>
      <c r="K82" s="35"/>
      <c r="L82" s="71"/>
      <c r="M82" s="71"/>
      <c r="N82" s="42">
        <v>400</v>
      </c>
      <c r="O82" s="42">
        <v>169</v>
      </c>
      <c r="P82" s="29">
        <f t="shared" si="18"/>
        <v>42.25</v>
      </c>
    </row>
    <row r="83" spans="1:16" s="39" customFormat="1" x14ac:dyDescent="0.35">
      <c r="A83" s="34" t="s">
        <v>164</v>
      </c>
      <c r="B83" s="37"/>
      <c r="C83" s="37"/>
      <c r="D83" s="29"/>
      <c r="E83" s="73">
        <f t="shared" ref="E83:O83" si="20">SUM(E84:E86)</f>
        <v>0</v>
      </c>
      <c r="F83" s="73">
        <f t="shared" si="20"/>
        <v>477</v>
      </c>
      <c r="G83" s="73">
        <f t="shared" si="20"/>
        <v>0</v>
      </c>
      <c r="H83" s="37">
        <f t="shared" si="20"/>
        <v>0</v>
      </c>
      <c r="I83" s="73">
        <f t="shared" si="20"/>
        <v>0</v>
      </c>
      <c r="J83" s="29"/>
      <c r="K83" s="37">
        <f t="shared" si="20"/>
        <v>0</v>
      </c>
      <c r="L83" s="73">
        <f t="shared" si="20"/>
        <v>0</v>
      </c>
      <c r="M83" s="73">
        <f t="shared" si="20"/>
        <v>0</v>
      </c>
      <c r="N83" s="37">
        <f t="shared" si="20"/>
        <v>1232</v>
      </c>
      <c r="O83" s="37">
        <f t="shared" si="20"/>
        <v>1044</v>
      </c>
      <c r="P83" s="29">
        <f t="shared" si="18"/>
        <v>84.740259740259745</v>
      </c>
    </row>
    <row r="84" spans="1:16" x14ac:dyDescent="0.35">
      <c r="A84" s="41" t="s">
        <v>155</v>
      </c>
      <c r="B84" s="42"/>
      <c r="C84" s="42"/>
      <c r="D84" s="29"/>
      <c r="E84" s="71"/>
      <c r="F84" s="71">
        <v>203</v>
      </c>
      <c r="G84" s="71"/>
      <c r="H84" s="35"/>
      <c r="I84" s="71"/>
      <c r="J84" s="29"/>
      <c r="K84" s="35"/>
      <c r="L84" s="71"/>
      <c r="M84" s="71"/>
      <c r="N84" s="42">
        <v>720</v>
      </c>
      <c r="O84" s="42">
        <v>410</v>
      </c>
      <c r="P84" s="29">
        <f t="shared" si="18"/>
        <v>56.944444444444443</v>
      </c>
    </row>
    <row r="85" spans="1:16" x14ac:dyDescent="0.35">
      <c r="A85" s="41" t="s">
        <v>215</v>
      </c>
      <c r="B85" s="42"/>
      <c r="C85" s="42"/>
      <c r="D85" s="29"/>
      <c r="E85" s="71"/>
      <c r="F85" s="71">
        <v>130</v>
      </c>
      <c r="G85" s="71"/>
      <c r="H85" s="35"/>
      <c r="I85" s="71"/>
      <c r="J85" s="29"/>
      <c r="K85" s="35"/>
      <c r="L85" s="71"/>
      <c r="M85" s="71"/>
      <c r="N85" s="42">
        <v>352</v>
      </c>
      <c r="O85" s="42">
        <v>414</v>
      </c>
      <c r="P85" s="29">
        <f t="shared" si="18"/>
        <v>117.61363636363636</v>
      </c>
    </row>
    <row r="86" spans="1:16" x14ac:dyDescent="0.35">
      <c r="A86" s="41" t="s">
        <v>216</v>
      </c>
      <c r="B86" s="42"/>
      <c r="C86" s="42"/>
      <c r="D86" s="29"/>
      <c r="E86" s="71"/>
      <c r="F86" s="71">
        <v>144</v>
      </c>
      <c r="G86" s="71"/>
      <c r="H86" s="35"/>
      <c r="I86" s="71"/>
      <c r="J86" s="29"/>
      <c r="K86" s="35"/>
      <c r="L86" s="71"/>
      <c r="M86" s="71"/>
      <c r="N86" s="42">
        <v>160</v>
      </c>
      <c r="O86" s="42">
        <v>220</v>
      </c>
      <c r="P86" s="29">
        <f t="shared" si="18"/>
        <v>137.5</v>
      </c>
    </row>
    <row r="87" spans="1:16" s="39" customFormat="1" x14ac:dyDescent="0.35">
      <c r="A87" s="34" t="s">
        <v>165</v>
      </c>
      <c r="B87" s="37">
        <f>SUM(B88:B90)</f>
        <v>600</v>
      </c>
      <c r="C87" s="37">
        <f t="shared" ref="C87:O87" si="21">SUM(C88:C90)</f>
        <v>608</v>
      </c>
      <c r="D87" s="29">
        <f t="shared" ref="D87:D105" si="22">SUM(C87*100/B87)</f>
        <v>101.33333333333333</v>
      </c>
      <c r="E87" s="73">
        <f t="shared" si="21"/>
        <v>0</v>
      </c>
      <c r="F87" s="73">
        <f t="shared" si="21"/>
        <v>246</v>
      </c>
      <c r="G87" s="73">
        <f t="shared" si="21"/>
        <v>0</v>
      </c>
      <c r="H87" s="37">
        <f t="shared" si="21"/>
        <v>1280</v>
      </c>
      <c r="I87" s="73">
        <f t="shared" si="21"/>
        <v>1555</v>
      </c>
      <c r="J87" s="29">
        <f t="shared" ref="J87:J114" si="23">SUM(I87*100/H87)</f>
        <v>121.484375</v>
      </c>
      <c r="K87" s="37">
        <f t="shared" si="21"/>
        <v>3140</v>
      </c>
      <c r="L87" s="37">
        <f t="shared" si="21"/>
        <v>3179</v>
      </c>
      <c r="M87" s="43">
        <f>SUM(L87*100/K87)</f>
        <v>101.24203821656052</v>
      </c>
      <c r="N87" s="37">
        <f t="shared" si="21"/>
        <v>1040</v>
      </c>
      <c r="O87" s="37">
        <f t="shared" si="21"/>
        <v>1112</v>
      </c>
      <c r="P87" s="29">
        <f t="shared" si="18"/>
        <v>106.92307692307692</v>
      </c>
    </row>
    <row r="88" spans="1:16" x14ac:dyDescent="0.35">
      <c r="A88" s="41" t="s">
        <v>142</v>
      </c>
      <c r="B88" s="42">
        <v>600</v>
      </c>
      <c r="C88" s="42">
        <v>608</v>
      </c>
      <c r="D88" s="29">
        <f t="shared" si="22"/>
        <v>101.33333333333333</v>
      </c>
      <c r="E88" s="71"/>
      <c r="F88" s="71"/>
      <c r="G88" s="71"/>
      <c r="H88" s="35"/>
      <c r="I88" s="71"/>
      <c r="J88" s="29"/>
      <c r="K88" s="35">
        <v>3140</v>
      </c>
      <c r="L88" s="35">
        <v>3179</v>
      </c>
      <c r="M88" s="43">
        <f>SUM(L88*100/K88)</f>
        <v>101.24203821656052</v>
      </c>
      <c r="N88" s="42">
        <v>768</v>
      </c>
      <c r="O88" s="42">
        <v>831</v>
      </c>
      <c r="P88" s="29">
        <f t="shared" si="18"/>
        <v>108.203125</v>
      </c>
    </row>
    <row r="89" spans="1:16" x14ac:dyDescent="0.35">
      <c r="A89" s="41" t="s">
        <v>217</v>
      </c>
      <c r="B89" s="42"/>
      <c r="C89" s="42"/>
      <c r="D89" s="29"/>
      <c r="E89" s="71"/>
      <c r="F89" s="71">
        <v>126</v>
      </c>
      <c r="G89" s="71"/>
      <c r="H89" s="35"/>
      <c r="I89" s="71"/>
      <c r="J89" s="29"/>
      <c r="K89" s="35"/>
      <c r="L89" s="71"/>
      <c r="M89" s="71"/>
      <c r="N89" s="42">
        <v>144</v>
      </c>
      <c r="O89" s="42">
        <v>174</v>
      </c>
      <c r="P89" s="29">
        <f t="shared" si="18"/>
        <v>120.83333333333333</v>
      </c>
    </row>
    <row r="90" spans="1:16" x14ac:dyDescent="0.35">
      <c r="A90" s="41" t="s">
        <v>218</v>
      </c>
      <c r="B90" s="42"/>
      <c r="C90" s="42"/>
      <c r="D90" s="29"/>
      <c r="E90" s="71"/>
      <c r="F90" s="71">
        <v>120</v>
      </c>
      <c r="G90" s="71"/>
      <c r="H90" s="35">
        <v>1280</v>
      </c>
      <c r="I90" s="71">
        <v>1555</v>
      </c>
      <c r="J90" s="29">
        <f t="shared" si="23"/>
        <v>121.484375</v>
      </c>
      <c r="K90" s="35"/>
      <c r="L90" s="71"/>
      <c r="M90" s="71"/>
      <c r="N90" s="42">
        <v>128</v>
      </c>
      <c r="O90" s="42">
        <v>107</v>
      </c>
      <c r="P90" s="29">
        <f t="shared" si="18"/>
        <v>83.59375</v>
      </c>
    </row>
    <row r="91" spans="1:16" s="39" customFormat="1" x14ac:dyDescent="0.35">
      <c r="A91" s="34" t="s">
        <v>166</v>
      </c>
      <c r="B91" s="37">
        <f>SUM(B92:B96)</f>
        <v>400</v>
      </c>
      <c r="C91" s="37">
        <f t="shared" ref="C91:O91" si="24">SUM(C92:C96)</f>
        <v>554</v>
      </c>
      <c r="D91" s="29">
        <f t="shared" si="22"/>
        <v>138.5</v>
      </c>
      <c r="E91" s="73">
        <f t="shared" si="24"/>
        <v>0</v>
      </c>
      <c r="F91" s="73">
        <f t="shared" si="24"/>
        <v>708</v>
      </c>
      <c r="G91" s="73">
        <f t="shared" si="24"/>
        <v>0</v>
      </c>
      <c r="H91" s="37">
        <f t="shared" si="24"/>
        <v>1580</v>
      </c>
      <c r="I91" s="73">
        <f t="shared" si="24"/>
        <v>1941</v>
      </c>
      <c r="J91" s="29">
        <f t="shared" si="23"/>
        <v>122.84810126582279</v>
      </c>
      <c r="K91" s="37">
        <f t="shared" si="24"/>
        <v>0</v>
      </c>
      <c r="L91" s="73">
        <f t="shared" si="24"/>
        <v>0</v>
      </c>
      <c r="M91" s="73">
        <f t="shared" si="24"/>
        <v>0</v>
      </c>
      <c r="N91" s="37">
        <f t="shared" si="24"/>
        <v>928</v>
      </c>
      <c r="O91" s="37">
        <f t="shared" si="24"/>
        <v>846</v>
      </c>
      <c r="P91" s="29">
        <f t="shared" si="18"/>
        <v>91.16379310344827</v>
      </c>
    </row>
    <row r="92" spans="1:16" x14ac:dyDescent="0.35">
      <c r="A92" s="41" t="s">
        <v>141</v>
      </c>
      <c r="B92" s="42">
        <v>400</v>
      </c>
      <c r="C92" s="42">
        <v>554</v>
      </c>
      <c r="D92" s="29">
        <f t="shared" si="22"/>
        <v>138.5</v>
      </c>
      <c r="E92" s="71"/>
      <c r="F92" s="71">
        <v>121</v>
      </c>
      <c r="G92" s="71"/>
      <c r="H92" s="35"/>
      <c r="I92" s="71"/>
      <c r="J92" s="29"/>
      <c r="K92" s="35"/>
      <c r="L92" s="71"/>
      <c r="M92" s="71"/>
      <c r="N92" s="42">
        <v>400</v>
      </c>
      <c r="O92" s="42">
        <v>221</v>
      </c>
      <c r="P92" s="29">
        <f t="shared" si="18"/>
        <v>55.25</v>
      </c>
    </row>
    <row r="93" spans="1:16" x14ac:dyDescent="0.35">
      <c r="A93" s="41" t="s">
        <v>219</v>
      </c>
      <c r="B93" s="42"/>
      <c r="C93" s="42"/>
      <c r="D93" s="29"/>
      <c r="E93" s="71"/>
      <c r="F93" s="71">
        <v>120</v>
      </c>
      <c r="G93" s="71"/>
      <c r="H93" s="35">
        <v>860</v>
      </c>
      <c r="I93" s="71">
        <v>1152</v>
      </c>
      <c r="J93" s="29">
        <f t="shared" si="23"/>
        <v>133.95348837209303</v>
      </c>
      <c r="K93" s="35"/>
      <c r="L93" s="71"/>
      <c r="M93" s="71"/>
      <c r="N93" s="42">
        <v>128</v>
      </c>
      <c r="O93" s="42">
        <v>171</v>
      </c>
      <c r="P93" s="29">
        <f t="shared" si="18"/>
        <v>133.59375</v>
      </c>
    </row>
    <row r="94" spans="1:16" x14ac:dyDescent="0.35">
      <c r="A94" s="41" t="s">
        <v>220</v>
      </c>
      <c r="B94" s="42"/>
      <c r="C94" s="42"/>
      <c r="D94" s="29"/>
      <c r="E94" s="71"/>
      <c r="F94" s="71">
        <v>165</v>
      </c>
      <c r="G94" s="71"/>
      <c r="H94" s="35"/>
      <c r="I94" s="71"/>
      <c r="J94" s="29"/>
      <c r="K94" s="35"/>
      <c r="L94" s="71"/>
      <c r="M94" s="71"/>
      <c r="N94" s="42">
        <v>128</v>
      </c>
      <c r="O94" s="42">
        <v>128</v>
      </c>
      <c r="P94" s="29">
        <f t="shared" si="18"/>
        <v>100</v>
      </c>
    </row>
    <row r="95" spans="1:16" x14ac:dyDescent="0.35">
      <c r="A95" s="41" t="s">
        <v>221</v>
      </c>
      <c r="B95" s="42"/>
      <c r="C95" s="42"/>
      <c r="D95" s="29"/>
      <c r="E95" s="71"/>
      <c r="F95" s="71">
        <v>120</v>
      </c>
      <c r="G95" s="71"/>
      <c r="H95" s="35"/>
      <c r="I95" s="71"/>
      <c r="J95" s="29"/>
      <c r="K95" s="35"/>
      <c r="L95" s="71"/>
      <c r="M95" s="71"/>
      <c r="N95" s="42">
        <v>128</v>
      </c>
      <c r="O95" s="42">
        <v>170</v>
      </c>
      <c r="P95" s="29">
        <f t="shared" si="18"/>
        <v>132.8125</v>
      </c>
    </row>
    <row r="96" spans="1:16" x14ac:dyDescent="0.35">
      <c r="A96" s="41" t="s">
        <v>222</v>
      </c>
      <c r="B96" s="42"/>
      <c r="C96" s="42"/>
      <c r="D96" s="29"/>
      <c r="E96" s="71"/>
      <c r="F96" s="71">
        <v>182</v>
      </c>
      <c r="G96" s="71"/>
      <c r="H96" s="35">
        <v>720</v>
      </c>
      <c r="I96" s="71">
        <v>789</v>
      </c>
      <c r="J96" s="29">
        <f t="shared" si="23"/>
        <v>109.58333333333333</v>
      </c>
      <c r="K96" s="35"/>
      <c r="L96" s="71"/>
      <c r="M96" s="71"/>
      <c r="N96" s="42">
        <v>144</v>
      </c>
      <c r="O96" s="42">
        <v>156</v>
      </c>
      <c r="P96" s="29">
        <f t="shared" si="18"/>
        <v>108.33333333333333</v>
      </c>
    </row>
    <row r="97" spans="1:16" s="39" customFormat="1" x14ac:dyDescent="0.35">
      <c r="A97" s="34" t="s">
        <v>167</v>
      </c>
      <c r="B97" s="37">
        <f>SUM(B98:B99)</f>
        <v>700</v>
      </c>
      <c r="C97" s="37">
        <f t="shared" ref="C97:O97" si="25">SUM(C98:C99)</f>
        <v>813</v>
      </c>
      <c r="D97" s="29">
        <f t="shared" si="22"/>
        <v>116.14285714285714</v>
      </c>
      <c r="E97" s="73">
        <f t="shared" si="25"/>
        <v>0</v>
      </c>
      <c r="F97" s="73">
        <f t="shared" si="25"/>
        <v>401</v>
      </c>
      <c r="G97" s="73">
        <f t="shared" si="25"/>
        <v>0</v>
      </c>
      <c r="H97" s="37">
        <f t="shared" si="25"/>
        <v>0</v>
      </c>
      <c r="I97" s="73">
        <f t="shared" si="25"/>
        <v>0</v>
      </c>
      <c r="J97" s="29"/>
      <c r="K97" s="37">
        <f t="shared" si="25"/>
        <v>0</v>
      </c>
      <c r="L97" s="73">
        <f t="shared" si="25"/>
        <v>0</v>
      </c>
      <c r="M97" s="73">
        <f t="shared" si="25"/>
        <v>0</v>
      </c>
      <c r="N97" s="37">
        <f t="shared" si="25"/>
        <v>848</v>
      </c>
      <c r="O97" s="37">
        <f t="shared" si="25"/>
        <v>710</v>
      </c>
      <c r="P97" s="29">
        <f t="shared" si="18"/>
        <v>83.726415094339629</v>
      </c>
    </row>
    <row r="98" spans="1:16" x14ac:dyDescent="0.35">
      <c r="A98" s="41" t="s">
        <v>146</v>
      </c>
      <c r="B98" s="42">
        <v>700</v>
      </c>
      <c r="C98" s="42">
        <v>813</v>
      </c>
      <c r="D98" s="29">
        <f t="shared" si="22"/>
        <v>116.14285714285714</v>
      </c>
      <c r="E98" s="71"/>
      <c r="F98" s="71">
        <v>401</v>
      </c>
      <c r="G98" s="71"/>
      <c r="H98" s="35"/>
      <c r="I98" s="71"/>
      <c r="J98" s="29"/>
      <c r="K98" s="35"/>
      <c r="L98" s="71"/>
      <c r="M98" s="71"/>
      <c r="N98" s="42">
        <v>704</v>
      </c>
      <c r="O98" s="42">
        <v>641</v>
      </c>
      <c r="P98" s="29">
        <f t="shared" si="18"/>
        <v>91.05113636363636</v>
      </c>
    </row>
    <row r="99" spans="1:16" x14ac:dyDescent="0.35">
      <c r="A99" s="41" t="s">
        <v>147</v>
      </c>
      <c r="B99" s="42"/>
      <c r="C99" s="42"/>
      <c r="D99" s="29" t="e">
        <f t="shared" si="22"/>
        <v>#DIV/0!</v>
      </c>
      <c r="E99" s="71"/>
      <c r="F99" s="71"/>
      <c r="G99" s="71"/>
      <c r="H99" s="35"/>
      <c r="I99" s="71"/>
      <c r="J99" s="29"/>
      <c r="K99" s="35"/>
      <c r="L99" s="71"/>
      <c r="M99" s="71"/>
      <c r="N99" s="42">
        <v>144</v>
      </c>
      <c r="O99" s="42">
        <v>69</v>
      </c>
      <c r="P99" s="29">
        <f t="shared" si="18"/>
        <v>47.916666666666664</v>
      </c>
    </row>
    <row r="100" spans="1:16" s="39" customFormat="1" x14ac:dyDescent="0.35">
      <c r="A100" s="34" t="s">
        <v>168</v>
      </c>
      <c r="B100" s="37"/>
      <c r="C100" s="37"/>
      <c r="D100" s="29"/>
      <c r="E100" s="73">
        <f t="shared" ref="E100:O100" si="26">SUM(E101:E103)</f>
        <v>0</v>
      </c>
      <c r="F100" s="73">
        <f t="shared" si="26"/>
        <v>371</v>
      </c>
      <c r="G100" s="73">
        <f t="shared" si="26"/>
        <v>0</v>
      </c>
      <c r="H100" s="37">
        <f t="shared" si="26"/>
        <v>1500</v>
      </c>
      <c r="I100" s="73">
        <f t="shared" si="26"/>
        <v>1582</v>
      </c>
      <c r="J100" s="29">
        <f t="shared" si="23"/>
        <v>105.46666666666667</v>
      </c>
      <c r="K100" s="37">
        <f t="shared" si="26"/>
        <v>0</v>
      </c>
      <c r="L100" s="73">
        <f t="shared" si="26"/>
        <v>0</v>
      </c>
      <c r="M100" s="73">
        <f t="shared" si="26"/>
        <v>0</v>
      </c>
      <c r="N100" s="37">
        <f t="shared" si="26"/>
        <v>848</v>
      </c>
      <c r="O100" s="37">
        <f t="shared" si="26"/>
        <v>753</v>
      </c>
      <c r="P100" s="29">
        <f t="shared" si="18"/>
        <v>88.797169811320757</v>
      </c>
    </row>
    <row r="101" spans="1:16" x14ac:dyDescent="0.35">
      <c r="A101" s="41" t="s">
        <v>148</v>
      </c>
      <c r="B101" s="42"/>
      <c r="C101" s="42"/>
      <c r="D101" s="29"/>
      <c r="E101" s="71"/>
      <c r="F101" s="71">
        <v>120</v>
      </c>
      <c r="G101" s="71"/>
      <c r="H101" s="35">
        <v>1500</v>
      </c>
      <c r="I101" s="71">
        <v>1582</v>
      </c>
      <c r="J101" s="29">
        <f t="shared" si="23"/>
        <v>105.46666666666667</v>
      </c>
      <c r="K101" s="35"/>
      <c r="L101" s="71"/>
      <c r="M101" s="71"/>
      <c r="N101" s="42">
        <v>544</v>
      </c>
      <c r="O101" s="42">
        <v>401</v>
      </c>
      <c r="P101" s="29">
        <f t="shared" si="18"/>
        <v>73.713235294117652</v>
      </c>
    </row>
    <row r="102" spans="1:16" x14ac:dyDescent="0.35">
      <c r="A102" s="41" t="s">
        <v>223</v>
      </c>
      <c r="B102" s="42"/>
      <c r="C102" s="42"/>
      <c r="D102" s="29"/>
      <c r="E102" s="71"/>
      <c r="F102" s="71">
        <v>120</v>
      </c>
      <c r="G102" s="71"/>
      <c r="H102" s="35"/>
      <c r="I102" s="71"/>
      <c r="J102" s="29"/>
      <c r="K102" s="35"/>
      <c r="L102" s="71"/>
      <c r="M102" s="71"/>
      <c r="N102" s="42">
        <v>160</v>
      </c>
      <c r="O102" s="42">
        <v>199</v>
      </c>
      <c r="P102" s="29">
        <f t="shared" si="18"/>
        <v>124.375</v>
      </c>
    </row>
    <row r="103" spans="1:16" x14ac:dyDescent="0.35">
      <c r="A103" s="41" t="s">
        <v>224</v>
      </c>
      <c r="B103" s="42"/>
      <c r="C103" s="42"/>
      <c r="D103" s="29"/>
      <c r="E103" s="71"/>
      <c r="F103" s="71">
        <v>131</v>
      </c>
      <c r="G103" s="71"/>
      <c r="H103" s="35"/>
      <c r="I103" s="71"/>
      <c r="J103" s="29"/>
      <c r="K103" s="35"/>
      <c r="L103" s="71"/>
      <c r="M103" s="71"/>
      <c r="N103" s="42">
        <v>144</v>
      </c>
      <c r="O103" s="42">
        <v>153</v>
      </c>
      <c r="P103" s="29">
        <f t="shared" si="18"/>
        <v>106.25</v>
      </c>
    </row>
    <row r="104" spans="1:16" s="39" customFormat="1" x14ac:dyDescent="0.35">
      <c r="A104" s="34" t="s">
        <v>169</v>
      </c>
      <c r="B104" s="37">
        <f>SUM(B105:B107)</f>
        <v>1200</v>
      </c>
      <c r="C104" s="37">
        <f t="shared" ref="C104:O104" si="27">SUM(C105:C107)</f>
        <v>1208</v>
      </c>
      <c r="D104" s="29">
        <f t="shared" si="22"/>
        <v>100.66666666666667</v>
      </c>
      <c r="E104" s="73">
        <f t="shared" si="27"/>
        <v>0</v>
      </c>
      <c r="F104" s="73">
        <f t="shared" si="27"/>
        <v>637</v>
      </c>
      <c r="G104" s="73">
        <f t="shared" si="27"/>
        <v>0</v>
      </c>
      <c r="H104" s="37">
        <f t="shared" si="27"/>
        <v>0</v>
      </c>
      <c r="I104" s="73">
        <f t="shared" si="27"/>
        <v>0</v>
      </c>
      <c r="J104" s="29"/>
      <c r="K104" s="37">
        <f t="shared" si="27"/>
        <v>0</v>
      </c>
      <c r="L104" s="73">
        <f t="shared" si="27"/>
        <v>0</v>
      </c>
      <c r="M104" s="73">
        <f t="shared" si="27"/>
        <v>0</v>
      </c>
      <c r="N104" s="37">
        <f t="shared" si="27"/>
        <v>1152</v>
      </c>
      <c r="O104" s="37">
        <f t="shared" si="27"/>
        <v>942</v>
      </c>
      <c r="P104" s="29">
        <f t="shared" si="18"/>
        <v>81.770833333333329</v>
      </c>
    </row>
    <row r="105" spans="1:16" x14ac:dyDescent="0.35">
      <c r="A105" s="41" t="s">
        <v>149</v>
      </c>
      <c r="B105" s="42">
        <v>1200</v>
      </c>
      <c r="C105" s="42">
        <v>1208</v>
      </c>
      <c r="D105" s="29">
        <f t="shared" si="22"/>
        <v>100.66666666666667</v>
      </c>
      <c r="E105" s="71"/>
      <c r="F105" s="71">
        <v>200</v>
      </c>
      <c r="G105" s="71"/>
      <c r="H105" s="35"/>
      <c r="I105" s="71"/>
      <c r="J105" s="29"/>
      <c r="K105" s="35"/>
      <c r="L105" s="71"/>
      <c r="M105" s="71"/>
      <c r="N105" s="42">
        <v>560</v>
      </c>
      <c r="O105" s="42">
        <v>560</v>
      </c>
      <c r="P105" s="29">
        <f t="shared" si="18"/>
        <v>100</v>
      </c>
    </row>
    <row r="106" spans="1:16" x14ac:dyDescent="0.35">
      <c r="A106" s="41" t="s">
        <v>225</v>
      </c>
      <c r="B106" s="42"/>
      <c r="C106" s="42"/>
      <c r="D106" s="29"/>
      <c r="E106" s="71"/>
      <c r="F106" s="71">
        <v>221</v>
      </c>
      <c r="G106" s="71"/>
      <c r="H106" s="35"/>
      <c r="I106" s="71"/>
      <c r="J106" s="29"/>
      <c r="K106" s="35"/>
      <c r="L106" s="71"/>
      <c r="M106" s="71"/>
      <c r="N106" s="42">
        <v>224</v>
      </c>
      <c r="O106" s="42">
        <v>227</v>
      </c>
      <c r="P106" s="29">
        <f t="shared" si="18"/>
        <v>101.33928571428571</v>
      </c>
    </row>
    <row r="107" spans="1:16" x14ac:dyDescent="0.35">
      <c r="A107" s="41" t="s">
        <v>226</v>
      </c>
      <c r="B107" s="42"/>
      <c r="C107" s="42"/>
      <c r="D107" s="29"/>
      <c r="E107" s="71"/>
      <c r="F107" s="71">
        <v>216</v>
      </c>
      <c r="G107" s="71"/>
      <c r="H107" s="35"/>
      <c r="I107" s="71"/>
      <c r="J107" s="29"/>
      <c r="K107" s="35"/>
      <c r="L107" s="71"/>
      <c r="M107" s="71"/>
      <c r="N107" s="42">
        <v>368</v>
      </c>
      <c r="O107" s="42">
        <v>155</v>
      </c>
      <c r="P107" s="29">
        <f t="shared" si="18"/>
        <v>42.119565217391305</v>
      </c>
    </row>
    <row r="108" spans="1:16" s="39" customFormat="1" x14ac:dyDescent="0.35">
      <c r="A108" s="34" t="s">
        <v>170</v>
      </c>
      <c r="B108" s="37"/>
      <c r="C108" s="37"/>
      <c r="D108" s="29"/>
      <c r="E108" s="73">
        <f t="shared" ref="E108:O108" si="28">SUM(E109:E111)</f>
        <v>0</v>
      </c>
      <c r="F108" s="73">
        <f t="shared" si="28"/>
        <v>558</v>
      </c>
      <c r="G108" s="73">
        <f t="shared" si="28"/>
        <v>0</v>
      </c>
      <c r="H108" s="37">
        <f t="shared" si="28"/>
        <v>0</v>
      </c>
      <c r="I108" s="73">
        <f t="shared" si="28"/>
        <v>0</v>
      </c>
      <c r="J108" s="29"/>
      <c r="K108" s="37">
        <f t="shared" si="28"/>
        <v>0</v>
      </c>
      <c r="L108" s="73">
        <f t="shared" si="28"/>
        <v>0</v>
      </c>
      <c r="M108" s="73">
        <f t="shared" si="28"/>
        <v>0</v>
      </c>
      <c r="N108" s="37">
        <f t="shared" si="28"/>
        <v>800</v>
      </c>
      <c r="O108" s="37">
        <f t="shared" si="28"/>
        <v>500</v>
      </c>
      <c r="P108" s="29">
        <f t="shared" si="18"/>
        <v>62.5</v>
      </c>
    </row>
    <row r="109" spans="1:16" x14ac:dyDescent="0.35">
      <c r="A109" s="41" t="s">
        <v>150</v>
      </c>
      <c r="B109" s="42"/>
      <c r="C109" s="42"/>
      <c r="D109" s="29"/>
      <c r="E109" s="71"/>
      <c r="F109" s="71">
        <v>296</v>
      </c>
      <c r="G109" s="71"/>
      <c r="H109" s="35"/>
      <c r="I109" s="71"/>
      <c r="J109" s="29"/>
      <c r="K109" s="35"/>
      <c r="L109" s="71"/>
      <c r="M109" s="71"/>
      <c r="N109" s="42">
        <v>510</v>
      </c>
      <c r="O109" s="42">
        <v>207</v>
      </c>
      <c r="P109" s="29">
        <f t="shared" si="18"/>
        <v>40.588235294117645</v>
      </c>
    </row>
    <row r="110" spans="1:16" x14ac:dyDescent="0.35">
      <c r="A110" s="41" t="s">
        <v>227</v>
      </c>
      <c r="B110" s="42"/>
      <c r="C110" s="42"/>
      <c r="D110" s="29"/>
      <c r="E110" s="71"/>
      <c r="F110" s="71">
        <v>129</v>
      </c>
      <c r="G110" s="71"/>
      <c r="H110" s="35"/>
      <c r="I110" s="71"/>
      <c r="J110" s="29"/>
      <c r="K110" s="35"/>
      <c r="L110" s="71"/>
      <c r="M110" s="71"/>
      <c r="N110" s="42">
        <v>160</v>
      </c>
      <c r="O110" s="42">
        <v>178</v>
      </c>
      <c r="P110" s="29">
        <f t="shared" si="18"/>
        <v>111.25</v>
      </c>
    </row>
    <row r="111" spans="1:16" x14ac:dyDescent="0.35">
      <c r="A111" s="41" t="s">
        <v>228</v>
      </c>
      <c r="B111" s="42"/>
      <c r="C111" s="42"/>
      <c r="D111" s="29"/>
      <c r="E111" s="71"/>
      <c r="F111" s="71">
        <v>133</v>
      </c>
      <c r="G111" s="71"/>
      <c r="H111" s="35"/>
      <c r="I111" s="71"/>
      <c r="J111" s="29"/>
      <c r="K111" s="35"/>
      <c r="L111" s="71"/>
      <c r="M111" s="71"/>
      <c r="N111" s="42">
        <v>130</v>
      </c>
      <c r="O111" s="42">
        <v>115</v>
      </c>
      <c r="P111" s="29">
        <f t="shared" si="18"/>
        <v>88.461538461538467</v>
      </c>
    </row>
    <row r="112" spans="1:16" s="39" customFormat="1" x14ac:dyDescent="0.35">
      <c r="A112" s="38" t="s">
        <v>152</v>
      </c>
      <c r="B112" s="79"/>
      <c r="C112" s="37"/>
      <c r="D112" s="29"/>
      <c r="E112" s="71"/>
      <c r="F112" s="71">
        <v>120</v>
      </c>
      <c r="G112" s="71"/>
      <c r="H112" s="35"/>
      <c r="I112" s="71"/>
      <c r="J112" s="29"/>
      <c r="K112" s="35"/>
      <c r="L112" s="71"/>
      <c r="M112" s="71"/>
      <c r="N112" s="37">
        <v>224</v>
      </c>
      <c r="O112" s="37">
        <v>117</v>
      </c>
      <c r="P112" s="29">
        <f t="shared" si="18"/>
        <v>52.232142857142854</v>
      </c>
    </row>
    <row r="113" spans="1:25" s="39" customFormat="1" x14ac:dyDescent="0.35">
      <c r="A113" s="38" t="s">
        <v>153</v>
      </c>
      <c r="B113" s="79"/>
      <c r="C113" s="37"/>
      <c r="D113" s="29"/>
      <c r="E113" s="71"/>
      <c r="F113" s="71">
        <v>173</v>
      </c>
      <c r="G113" s="71"/>
      <c r="H113" s="35"/>
      <c r="I113" s="71"/>
      <c r="J113" s="29"/>
      <c r="K113" s="35"/>
      <c r="L113" s="71"/>
      <c r="M113" s="71"/>
      <c r="N113" s="37">
        <v>224</v>
      </c>
      <c r="O113" s="37">
        <v>170</v>
      </c>
      <c r="P113" s="29">
        <f t="shared" si="18"/>
        <v>75.892857142857139</v>
      </c>
    </row>
    <row r="114" spans="1:25" s="39" customFormat="1" x14ac:dyDescent="0.35">
      <c r="A114" s="38" t="s">
        <v>151</v>
      </c>
      <c r="B114" s="37"/>
      <c r="C114" s="37"/>
      <c r="D114" s="29"/>
      <c r="E114" s="71"/>
      <c r="F114" s="71">
        <v>134</v>
      </c>
      <c r="G114" s="71"/>
      <c r="H114" s="35">
        <v>400</v>
      </c>
      <c r="I114" s="71">
        <v>423</v>
      </c>
      <c r="J114" s="29">
        <f t="shared" si="23"/>
        <v>105.75</v>
      </c>
      <c r="K114" s="35"/>
      <c r="L114" s="71"/>
      <c r="M114" s="71"/>
      <c r="N114" s="37">
        <v>224</v>
      </c>
      <c r="O114" s="37">
        <v>111</v>
      </c>
      <c r="P114" s="29">
        <f t="shared" si="18"/>
        <v>49.553571428571431</v>
      </c>
      <c r="Q114" s="69"/>
      <c r="R114" s="70"/>
      <c r="S114" s="70"/>
      <c r="T114" s="70"/>
      <c r="U114" s="70"/>
      <c r="V114" s="70"/>
      <c r="W114" s="70"/>
      <c r="X114" s="70"/>
      <c r="Y114" s="70"/>
    </row>
    <row r="115" spans="1:25" s="39" customFormat="1" x14ac:dyDescent="0.35">
      <c r="A115" s="112"/>
      <c r="B115" s="112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58"/>
      <c r="R115" s="58"/>
      <c r="S115" s="58"/>
      <c r="T115" s="58"/>
      <c r="U115" s="58"/>
      <c r="V115" s="58"/>
      <c r="W115" s="58"/>
      <c r="X115" s="58"/>
      <c r="Y115" s="58"/>
    </row>
  </sheetData>
  <mergeCells count="19">
    <mergeCell ref="N4:P4"/>
    <mergeCell ref="N5:P5"/>
    <mergeCell ref="N6:P6"/>
    <mergeCell ref="N7:P7"/>
    <mergeCell ref="A1:P1"/>
    <mergeCell ref="A2:P2"/>
    <mergeCell ref="A115:P115"/>
    <mergeCell ref="A4:A8"/>
    <mergeCell ref="B4:D4"/>
    <mergeCell ref="B5:D5"/>
    <mergeCell ref="E4:G4"/>
    <mergeCell ref="E5:G5"/>
    <mergeCell ref="H4:J4"/>
    <mergeCell ref="H5:J5"/>
    <mergeCell ref="H6:J6"/>
    <mergeCell ref="K4:M4"/>
    <mergeCell ref="K5:M5"/>
    <mergeCell ref="K6:M6"/>
    <mergeCell ref="K7:M7"/>
  </mergeCells>
  <pageMargins left="0.51181102362204722" right="0.31496062992125984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5"/>
  <sheetViews>
    <sheetView zoomScale="120" zoomScaleNormal="120" workbookViewId="0">
      <pane xSplit="1" ySplit="7" topLeftCell="B107" activePane="bottomRight" state="frozen"/>
      <selection pane="topRight" activeCell="B1" sqref="B1"/>
      <selection pane="bottomLeft" activeCell="A8" sqref="A8"/>
      <selection pane="bottomRight" activeCell="A114" sqref="A114:M114"/>
    </sheetView>
  </sheetViews>
  <sheetFormatPr defaultColWidth="9" defaultRowHeight="18" x14ac:dyDescent="0.35"/>
  <cols>
    <col min="1" max="1" width="38.69921875" style="31" customWidth="1"/>
    <col min="2" max="10" width="8.8984375" style="31" customWidth="1"/>
    <col min="11" max="13" width="11.09765625" style="31" customWidth="1"/>
    <col min="14" max="16384" width="9" style="31"/>
  </cols>
  <sheetData>
    <row r="1" spans="1:13" x14ac:dyDescent="0.35">
      <c r="A1" s="90" t="s">
        <v>248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</row>
    <row r="2" spans="1:13" x14ac:dyDescent="0.35">
      <c r="A2" s="90" t="s">
        <v>288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4" spans="1:13" x14ac:dyDescent="0.35">
      <c r="A4" s="108" t="s">
        <v>125</v>
      </c>
      <c r="B4" s="113" t="s">
        <v>268</v>
      </c>
      <c r="C4" s="114"/>
      <c r="D4" s="114"/>
      <c r="E4" s="114"/>
      <c r="F4" s="114"/>
      <c r="G4" s="114"/>
      <c r="H4" s="114"/>
      <c r="I4" s="114"/>
      <c r="J4" s="115"/>
      <c r="K4" s="102" t="s">
        <v>266</v>
      </c>
      <c r="L4" s="103"/>
      <c r="M4" s="104"/>
    </row>
    <row r="5" spans="1:13" x14ac:dyDescent="0.35">
      <c r="A5" s="108"/>
      <c r="B5" s="113" t="s">
        <v>269</v>
      </c>
      <c r="C5" s="114"/>
      <c r="D5" s="115"/>
      <c r="E5" s="113" t="s">
        <v>271</v>
      </c>
      <c r="F5" s="114"/>
      <c r="G5" s="115"/>
      <c r="H5" s="113" t="s">
        <v>273</v>
      </c>
      <c r="I5" s="114"/>
      <c r="J5" s="115"/>
      <c r="K5" s="105" t="s">
        <v>267</v>
      </c>
      <c r="L5" s="106"/>
      <c r="M5" s="107"/>
    </row>
    <row r="6" spans="1:13" x14ac:dyDescent="0.35">
      <c r="A6" s="108"/>
      <c r="B6" s="109" t="s">
        <v>270</v>
      </c>
      <c r="C6" s="110"/>
      <c r="D6" s="111"/>
      <c r="E6" s="109" t="s">
        <v>272</v>
      </c>
      <c r="F6" s="110"/>
      <c r="G6" s="111"/>
      <c r="H6" s="109" t="s">
        <v>274</v>
      </c>
      <c r="I6" s="110"/>
      <c r="J6" s="111"/>
      <c r="K6" s="46"/>
      <c r="L6" s="47"/>
      <c r="M6" s="48"/>
    </row>
    <row r="7" spans="1:13" x14ac:dyDescent="0.35">
      <c r="A7" s="108"/>
      <c r="B7" s="33" t="s">
        <v>126</v>
      </c>
      <c r="C7" s="33" t="s">
        <v>127</v>
      </c>
      <c r="D7" s="33" t="s">
        <v>156</v>
      </c>
      <c r="E7" s="33" t="s">
        <v>126</v>
      </c>
      <c r="F7" s="33" t="s">
        <v>127</v>
      </c>
      <c r="G7" s="33" t="s">
        <v>156</v>
      </c>
      <c r="H7" s="33" t="s">
        <v>126</v>
      </c>
      <c r="I7" s="33" t="s">
        <v>127</v>
      </c>
      <c r="J7" s="33" t="s">
        <v>156</v>
      </c>
      <c r="K7" s="33" t="s">
        <v>126</v>
      </c>
      <c r="L7" s="33" t="s">
        <v>127</v>
      </c>
      <c r="M7" s="33" t="s">
        <v>156</v>
      </c>
    </row>
    <row r="8" spans="1:13" x14ac:dyDescent="0.35">
      <c r="A8" s="45" t="s">
        <v>157</v>
      </c>
      <c r="B8" s="35">
        <f>SUM(B11+B15+B18+B23+B27+B32+B37+B43+B49+B54+B60+B64+B68+B71+B73+B77+B82+B86+B90+B96+B99+B103+B107+B111+B112+B113)</f>
        <v>4100</v>
      </c>
      <c r="C8" s="35">
        <f>SUM(C11+C15+C18+C23+C27+C32+C37+C43+C49+C54+C60+C64+C68+C71+C73+C77+C82+C86+C90+C96+C99+C103+C107+C111+C112+C113)</f>
        <v>5071</v>
      </c>
      <c r="D8" s="29">
        <f>SUM(C8*100/B8)</f>
        <v>123.6829268292683</v>
      </c>
      <c r="E8" s="35">
        <f>SUM(E11+E13+E15+E18+E23+E27+E32+E37+E43+E49+E54+E60+E64+E68+E71+E73+E77+E82+E86+E90+E96+E99+E103+E107+E111+E112+E113)</f>
        <v>19140</v>
      </c>
      <c r="F8" s="35">
        <f>SUM(F11+F13+F15+F18+F23+F27+F32+F37+F43+F49+F54+F60+F64+F68+F71+F73+F77+F82+F86+F90+F96+F99+F103+F107+F111+F112+F113)</f>
        <v>37042</v>
      </c>
      <c r="G8" s="29">
        <f>SUM(F8*100/E8)</f>
        <v>193.53187042842217</v>
      </c>
      <c r="H8" s="36">
        <f>SUM(H13)</f>
        <v>100</v>
      </c>
      <c r="I8" s="36">
        <f>SUM(I13)</f>
        <v>313</v>
      </c>
      <c r="J8" s="29">
        <f>SUM(I8*100/H8)</f>
        <v>313</v>
      </c>
      <c r="K8" s="35">
        <f t="shared" ref="K8:L8" si="0">SUM(K15+K18+K23+K27+K32+K37+K43+K49+K54+K60+K64+K68+K71+K73+K77+K82+K86+K90+K96+K99+K103+K107+K111+K112+K113)</f>
        <v>3840</v>
      </c>
      <c r="L8" s="35">
        <f t="shared" si="0"/>
        <v>4063</v>
      </c>
      <c r="M8" s="29">
        <f>SUM(L8*100/K8)</f>
        <v>105.80729166666667</v>
      </c>
    </row>
    <row r="9" spans="1:13" x14ac:dyDescent="0.35">
      <c r="A9" s="88" t="s">
        <v>229</v>
      </c>
      <c r="B9" s="35"/>
      <c r="C9" s="35"/>
      <c r="D9" s="29"/>
      <c r="E9" s="35"/>
      <c r="F9" s="35"/>
      <c r="G9" s="29"/>
      <c r="H9" s="36"/>
      <c r="I9" s="36"/>
      <c r="J9" s="29"/>
      <c r="K9" s="35"/>
      <c r="L9" s="35"/>
      <c r="M9" s="29"/>
    </row>
    <row r="10" spans="1:13" x14ac:dyDescent="0.35">
      <c r="A10" s="20" t="s">
        <v>0</v>
      </c>
      <c r="B10" s="35"/>
      <c r="C10" s="35"/>
      <c r="D10" s="29"/>
      <c r="E10" s="35"/>
      <c r="F10" s="35"/>
      <c r="G10" s="29"/>
      <c r="H10" s="36"/>
      <c r="I10" s="36"/>
      <c r="J10" s="29"/>
      <c r="K10" s="35"/>
      <c r="L10" s="35"/>
      <c r="M10" s="29"/>
    </row>
    <row r="11" spans="1:13" x14ac:dyDescent="0.35">
      <c r="A11" s="75" t="s">
        <v>281</v>
      </c>
      <c r="B11" s="36">
        <v>50</v>
      </c>
      <c r="C11" s="36">
        <v>58</v>
      </c>
      <c r="D11" s="29">
        <f t="shared" ref="D11:D77" si="1">SUM(C11*100/B11)</f>
        <v>116</v>
      </c>
      <c r="E11" s="35">
        <v>220</v>
      </c>
      <c r="F11" s="35">
        <v>297</v>
      </c>
      <c r="G11" s="29">
        <f t="shared" ref="G11:G76" si="2">SUM(F11*100/E11)</f>
        <v>135</v>
      </c>
      <c r="H11" s="36"/>
      <c r="I11" s="36"/>
      <c r="J11" s="29"/>
      <c r="K11" s="36"/>
      <c r="L11" s="36"/>
      <c r="M11" s="29"/>
    </row>
    <row r="12" spans="1:13" x14ac:dyDescent="0.35">
      <c r="A12" s="20" t="s">
        <v>238</v>
      </c>
      <c r="B12" s="36"/>
      <c r="C12" s="36"/>
      <c r="D12" s="29"/>
      <c r="E12" s="35"/>
      <c r="F12" s="35"/>
      <c r="G12" s="29"/>
      <c r="H12" s="36"/>
      <c r="I12" s="36"/>
      <c r="J12" s="29"/>
      <c r="K12" s="36"/>
      <c r="L12" s="36"/>
      <c r="M12" s="29"/>
    </row>
    <row r="13" spans="1:13" x14ac:dyDescent="0.35">
      <c r="A13" s="84" t="s">
        <v>171</v>
      </c>
      <c r="B13" s="36"/>
      <c r="C13" s="36"/>
      <c r="D13" s="29"/>
      <c r="E13" s="35"/>
      <c r="F13" s="35"/>
      <c r="G13" s="29"/>
      <c r="H13" s="36">
        <v>100</v>
      </c>
      <c r="I13" s="36">
        <v>313</v>
      </c>
      <c r="J13" s="29">
        <f t="shared" ref="J13" si="3">SUM(I13*100/H13)</f>
        <v>313</v>
      </c>
      <c r="K13" s="36"/>
      <c r="L13" s="36"/>
      <c r="M13" s="29"/>
    </row>
    <row r="14" spans="1:13" x14ac:dyDescent="0.35">
      <c r="A14" s="84" t="s">
        <v>282</v>
      </c>
      <c r="B14" s="36"/>
      <c r="C14" s="36"/>
      <c r="D14" s="29"/>
      <c r="E14" s="35"/>
      <c r="F14" s="35"/>
      <c r="G14" s="29"/>
      <c r="H14" s="36"/>
      <c r="I14" s="36"/>
      <c r="J14" s="29"/>
      <c r="K14" s="36"/>
      <c r="L14" s="36"/>
      <c r="M14" s="29"/>
    </row>
    <row r="15" spans="1:13" s="39" customFormat="1" x14ac:dyDescent="0.35">
      <c r="A15" s="45" t="s">
        <v>179</v>
      </c>
      <c r="B15" s="36">
        <f>SUM(B16:B17)</f>
        <v>160</v>
      </c>
      <c r="C15" s="36">
        <f t="shared" ref="C15:F15" si="4">SUM(C16:C17)</f>
        <v>172</v>
      </c>
      <c r="D15" s="29">
        <f t="shared" si="1"/>
        <v>107.5</v>
      </c>
      <c r="E15" s="35">
        <f t="shared" si="4"/>
        <v>760</v>
      </c>
      <c r="F15" s="35">
        <f t="shared" si="4"/>
        <v>2011</v>
      </c>
      <c r="G15" s="29">
        <f t="shared" si="2"/>
        <v>264.60526315789474</v>
      </c>
      <c r="H15" s="36"/>
      <c r="I15" s="36"/>
      <c r="J15" s="36"/>
      <c r="K15" s="36"/>
      <c r="L15" s="36"/>
      <c r="M15" s="29"/>
    </row>
    <row r="16" spans="1:13" x14ac:dyDescent="0.35">
      <c r="A16" s="41" t="s">
        <v>128</v>
      </c>
      <c r="B16" s="77">
        <v>120</v>
      </c>
      <c r="C16" s="77">
        <v>130</v>
      </c>
      <c r="D16" s="29">
        <f t="shared" si="1"/>
        <v>108.33333333333333</v>
      </c>
      <c r="E16" s="40">
        <v>430</v>
      </c>
      <c r="F16" s="40">
        <v>1527</v>
      </c>
      <c r="G16" s="30">
        <f t="shared" si="2"/>
        <v>355.11627906976742</v>
      </c>
      <c r="H16" s="77"/>
      <c r="I16" s="77"/>
      <c r="J16" s="77"/>
      <c r="K16" s="40"/>
      <c r="L16" s="40"/>
      <c r="M16" s="29"/>
    </row>
    <row r="17" spans="1:13" x14ac:dyDescent="0.35">
      <c r="A17" s="41" t="s">
        <v>180</v>
      </c>
      <c r="B17" s="77">
        <v>40</v>
      </c>
      <c r="C17" s="77">
        <v>42</v>
      </c>
      <c r="D17" s="29">
        <f t="shared" si="1"/>
        <v>105</v>
      </c>
      <c r="E17" s="40">
        <v>330</v>
      </c>
      <c r="F17" s="40">
        <v>484</v>
      </c>
      <c r="G17" s="30">
        <f t="shared" si="2"/>
        <v>146.66666666666666</v>
      </c>
      <c r="H17" s="77"/>
      <c r="I17" s="77"/>
      <c r="J17" s="77"/>
      <c r="K17" s="40"/>
      <c r="L17" s="40"/>
      <c r="M17" s="29"/>
    </row>
    <row r="18" spans="1:13" s="39" customFormat="1" x14ac:dyDescent="0.35">
      <c r="A18" s="45" t="s">
        <v>230</v>
      </c>
      <c r="B18" s="36">
        <f>SUM(B19:B22)</f>
        <v>240</v>
      </c>
      <c r="C18" s="36">
        <f t="shared" ref="C18:F18" si="5">SUM(C19:C22)</f>
        <v>260</v>
      </c>
      <c r="D18" s="29">
        <f t="shared" si="1"/>
        <v>108.33333333333333</v>
      </c>
      <c r="E18" s="35">
        <f t="shared" si="5"/>
        <v>970</v>
      </c>
      <c r="F18" s="35">
        <f t="shared" si="5"/>
        <v>1365</v>
      </c>
      <c r="G18" s="29">
        <f t="shared" si="2"/>
        <v>140.72164948453607</v>
      </c>
      <c r="H18" s="36"/>
      <c r="I18" s="36"/>
      <c r="J18" s="36"/>
      <c r="K18" s="36"/>
      <c r="L18" s="36"/>
      <c r="M18" s="29"/>
    </row>
    <row r="19" spans="1:13" x14ac:dyDescent="0.35">
      <c r="A19" s="41" t="s">
        <v>129</v>
      </c>
      <c r="B19" s="77">
        <v>160</v>
      </c>
      <c r="C19" s="77">
        <v>167</v>
      </c>
      <c r="D19" s="29">
        <f t="shared" si="1"/>
        <v>104.375</v>
      </c>
      <c r="E19" s="40">
        <v>570</v>
      </c>
      <c r="F19" s="40">
        <v>784</v>
      </c>
      <c r="G19" s="30">
        <f t="shared" si="2"/>
        <v>137.54385964912279</v>
      </c>
      <c r="H19" s="77"/>
      <c r="I19" s="77"/>
      <c r="J19" s="77"/>
      <c r="K19" s="40"/>
      <c r="L19" s="40"/>
      <c r="M19" s="29"/>
    </row>
    <row r="20" spans="1:13" x14ac:dyDescent="0.35">
      <c r="A20" s="41" t="s">
        <v>181</v>
      </c>
      <c r="B20" s="77">
        <v>40</v>
      </c>
      <c r="C20" s="77">
        <v>40</v>
      </c>
      <c r="D20" s="29">
        <f t="shared" si="1"/>
        <v>100</v>
      </c>
      <c r="E20" s="40">
        <v>160</v>
      </c>
      <c r="F20" s="40">
        <v>185</v>
      </c>
      <c r="G20" s="30">
        <f t="shared" si="2"/>
        <v>115.625</v>
      </c>
      <c r="H20" s="77"/>
      <c r="I20" s="77"/>
      <c r="J20" s="77"/>
      <c r="K20" s="40"/>
      <c r="L20" s="40"/>
      <c r="M20" s="29"/>
    </row>
    <row r="21" spans="1:13" x14ac:dyDescent="0.35">
      <c r="A21" s="41" t="s">
        <v>182</v>
      </c>
      <c r="B21" s="77">
        <v>20</v>
      </c>
      <c r="C21" s="77">
        <v>29</v>
      </c>
      <c r="D21" s="29">
        <f t="shared" si="1"/>
        <v>145</v>
      </c>
      <c r="E21" s="40">
        <v>130</v>
      </c>
      <c r="F21" s="40">
        <v>133</v>
      </c>
      <c r="G21" s="30">
        <f t="shared" si="2"/>
        <v>102.30769230769231</v>
      </c>
      <c r="H21" s="77"/>
      <c r="I21" s="77"/>
      <c r="J21" s="77"/>
      <c r="K21" s="40"/>
      <c r="L21" s="40"/>
      <c r="M21" s="29"/>
    </row>
    <row r="22" spans="1:13" x14ac:dyDescent="0.35">
      <c r="A22" s="41" t="s">
        <v>183</v>
      </c>
      <c r="B22" s="77">
        <v>20</v>
      </c>
      <c r="C22" s="77">
        <v>24</v>
      </c>
      <c r="D22" s="29">
        <f t="shared" si="1"/>
        <v>120</v>
      </c>
      <c r="E22" s="40">
        <v>110</v>
      </c>
      <c r="F22" s="40">
        <v>263</v>
      </c>
      <c r="G22" s="30">
        <f t="shared" si="2"/>
        <v>239.09090909090909</v>
      </c>
      <c r="H22" s="77"/>
      <c r="I22" s="77"/>
      <c r="J22" s="77"/>
      <c r="K22" s="40"/>
      <c r="L22" s="40"/>
      <c r="M22" s="29"/>
    </row>
    <row r="23" spans="1:13" s="39" customFormat="1" x14ac:dyDescent="0.35">
      <c r="A23" s="45" t="s">
        <v>231</v>
      </c>
      <c r="B23" s="36">
        <f>SUM(B24:B26)</f>
        <v>120</v>
      </c>
      <c r="C23" s="36">
        <f t="shared" ref="C23:L23" si="6">SUM(C24:C26)</f>
        <v>141</v>
      </c>
      <c r="D23" s="29">
        <f t="shared" si="1"/>
        <v>117.5</v>
      </c>
      <c r="E23" s="35">
        <f t="shared" si="6"/>
        <v>2060</v>
      </c>
      <c r="F23" s="35">
        <f t="shared" si="6"/>
        <v>2628</v>
      </c>
      <c r="G23" s="29">
        <f t="shared" si="2"/>
        <v>127.57281553398059</v>
      </c>
      <c r="H23" s="36"/>
      <c r="I23" s="36"/>
      <c r="J23" s="36"/>
      <c r="K23" s="36">
        <f t="shared" si="6"/>
        <v>800</v>
      </c>
      <c r="L23" s="36">
        <f t="shared" si="6"/>
        <v>814</v>
      </c>
      <c r="M23" s="29">
        <f t="shared" ref="M23:M63" si="7">SUM(L23*100/K23)</f>
        <v>101.75</v>
      </c>
    </row>
    <row r="24" spans="1:13" x14ac:dyDescent="0.35">
      <c r="A24" s="41" t="s">
        <v>130</v>
      </c>
      <c r="B24" s="77">
        <v>60</v>
      </c>
      <c r="C24" s="77">
        <v>81</v>
      </c>
      <c r="D24" s="29">
        <f t="shared" si="1"/>
        <v>135</v>
      </c>
      <c r="E24" s="40">
        <v>1650</v>
      </c>
      <c r="F24" s="40">
        <v>1772</v>
      </c>
      <c r="G24" s="30">
        <f t="shared" si="2"/>
        <v>107.39393939393939</v>
      </c>
      <c r="H24" s="77"/>
      <c r="I24" s="77"/>
      <c r="J24" s="77"/>
      <c r="K24" s="40"/>
      <c r="L24" s="40"/>
      <c r="M24" s="29"/>
    </row>
    <row r="25" spans="1:13" x14ac:dyDescent="0.35">
      <c r="A25" s="41" t="s">
        <v>131</v>
      </c>
      <c r="B25" s="77">
        <v>40</v>
      </c>
      <c r="C25" s="77">
        <v>40</v>
      </c>
      <c r="D25" s="29">
        <f t="shared" si="1"/>
        <v>100</v>
      </c>
      <c r="E25" s="40">
        <v>220</v>
      </c>
      <c r="F25" s="40">
        <v>365</v>
      </c>
      <c r="G25" s="30">
        <f t="shared" si="2"/>
        <v>165.90909090909091</v>
      </c>
      <c r="H25" s="77"/>
      <c r="I25" s="77"/>
      <c r="J25" s="77"/>
      <c r="K25" s="40"/>
      <c r="L25" s="40"/>
      <c r="M25" s="29"/>
    </row>
    <row r="26" spans="1:13" x14ac:dyDescent="0.35">
      <c r="A26" s="41" t="s">
        <v>132</v>
      </c>
      <c r="B26" s="77">
        <v>20</v>
      </c>
      <c r="C26" s="77">
        <v>20</v>
      </c>
      <c r="D26" s="29">
        <f t="shared" si="1"/>
        <v>100</v>
      </c>
      <c r="E26" s="40">
        <v>190</v>
      </c>
      <c r="F26" s="40">
        <v>491</v>
      </c>
      <c r="G26" s="30">
        <f t="shared" si="2"/>
        <v>258.42105263157896</v>
      </c>
      <c r="H26" s="77"/>
      <c r="I26" s="77"/>
      <c r="J26" s="77"/>
      <c r="K26" s="40">
        <v>800</v>
      </c>
      <c r="L26" s="40">
        <v>814</v>
      </c>
      <c r="M26" s="29">
        <f t="shared" si="7"/>
        <v>101.75</v>
      </c>
    </row>
    <row r="27" spans="1:13" s="39" customFormat="1" x14ac:dyDescent="0.35">
      <c r="A27" s="45" t="s">
        <v>232</v>
      </c>
      <c r="B27" s="36">
        <f>SUM(B28:B31)</f>
        <v>160</v>
      </c>
      <c r="C27" s="36">
        <f t="shared" ref="C27:F27" si="8">SUM(C28:C31)</f>
        <v>256</v>
      </c>
      <c r="D27" s="29">
        <f t="shared" si="1"/>
        <v>160</v>
      </c>
      <c r="E27" s="35">
        <f t="shared" si="8"/>
        <v>710</v>
      </c>
      <c r="F27" s="35">
        <f t="shared" si="8"/>
        <v>1427</v>
      </c>
      <c r="G27" s="29">
        <f t="shared" si="2"/>
        <v>200.98591549295776</v>
      </c>
      <c r="H27" s="36"/>
      <c r="I27" s="36"/>
      <c r="J27" s="36"/>
      <c r="K27" s="36"/>
      <c r="L27" s="36"/>
      <c r="M27" s="29"/>
    </row>
    <row r="28" spans="1:13" x14ac:dyDescent="0.35">
      <c r="A28" s="41" t="s">
        <v>133</v>
      </c>
      <c r="B28" s="77">
        <v>60</v>
      </c>
      <c r="C28" s="77">
        <v>140</v>
      </c>
      <c r="D28" s="29">
        <f t="shared" si="1"/>
        <v>233.33333333333334</v>
      </c>
      <c r="E28" s="40">
        <v>270</v>
      </c>
      <c r="F28" s="40">
        <v>442</v>
      </c>
      <c r="G28" s="30">
        <f t="shared" si="2"/>
        <v>163.7037037037037</v>
      </c>
      <c r="H28" s="77"/>
      <c r="I28" s="77"/>
      <c r="J28" s="77"/>
      <c r="K28" s="40"/>
      <c r="L28" s="40"/>
      <c r="M28" s="29"/>
    </row>
    <row r="29" spans="1:13" x14ac:dyDescent="0.35">
      <c r="A29" s="41" t="s">
        <v>184</v>
      </c>
      <c r="B29" s="77">
        <v>20</v>
      </c>
      <c r="C29" s="77">
        <v>20</v>
      </c>
      <c r="D29" s="29">
        <f t="shared" si="1"/>
        <v>100</v>
      </c>
      <c r="E29" s="40">
        <v>60</v>
      </c>
      <c r="F29" s="40">
        <v>193</v>
      </c>
      <c r="G29" s="30">
        <f t="shared" si="2"/>
        <v>321.66666666666669</v>
      </c>
      <c r="H29" s="77"/>
      <c r="I29" s="77"/>
      <c r="J29" s="77"/>
      <c r="K29" s="40"/>
      <c r="L29" s="40"/>
      <c r="M29" s="29"/>
    </row>
    <row r="30" spans="1:13" x14ac:dyDescent="0.35">
      <c r="A30" s="41" t="s">
        <v>185</v>
      </c>
      <c r="B30" s="77">
        <v>40</v>
      </c>
      <c r="C30" s="77">
        <v>47</v>
      </c>
      <c r="D30" s="29">
        <f t="shared" si="1"/>
        <v>117.5</v>
      </c>
      <c r="E30" s="40">
        <v>220</v>
      </c>
      <c r="F30" s="40">
        <v>546</v>
      </c>
      <c r="G30" s="30">
        <f t="shared" si="2"/>
        <v>248.18181818181819</v>
      </c>
      <c r="H30" s="77"/>
      <c r="I30" s="77"/>
      <c r="J30" s="77"/>
      <c r="K30" s="40"/>
      <c r="L30" s="40"/>
      <c r="M30" s="29"/>
    </row>
    <row r="31" spans="1:13" x14ac:dyDescent="0.35">
      <c r="A31" s="41" t="s">
        <v>186</v>
      </c>
      <c r="B31" s="77">
        <v>40</v>
      </c>
      <c r="C31" s="77">
        <v>49</v>
      </c>
      <c r="D31" s="29">
        <f t="shared" si="1"/>
        <v>122.5</v>
      </c>
      <c r="E31" s="40">
        <v>160</v>
      </c>
      <c r="F31" s="40">
        <v>246</v>
      </c>
      <c r="G31" s="30">
        <f t="shared" si="2"/>
        <v>153.75</v>
      </c>
      <c r="H31" s="77"/>
      <c r="I31" s="77"/>
      <c r="J31" s="77"/>
      <c r="K31" s="40"/>
      <c r="L31" s="40"/>
      <c r="M31" s="29"/>
    </row>
    <row r="32" spans="1:13" s="39" customFormat="1" x14ac:dyDescent="0.35">
      <c r="A32" s="45" t="s">
        <v>233</v>
      </c>
      <c r="B32" s="36">
        <f>SUM(B33:B36)</f>
        <v>260</v>
      </c>
      <c r="C32" s="36">
        <f t="shared" ref="C32:L32" si="9">SUM(C33:C36)</f>
        <v>362</v>
      </c>
      <c r="D32" s="29">
        <f t="shared" si="1"/>
        <v>139.23076923076923</v>
      </c>
      <c r="E32" s="35">
        <f t="shared" si="9"/>
        <v>1100</v>
      </c>
      <c r="F32" s="35">
        <f t="shared" si="9"/>
        <v>2576</v>
      </c>
      <c r="G32" s="29">
        <f t="shared" si="2"/>
        <v>234.18181818181819</v>
      </c>
      <c r="H32" s="36"/>
      <c r="I32" s="36"/>
      <c r="J32" s="36"/>
      <c r="K32" s="36">
        <f t="shared" si="9"/>
        <v>700</v>
      </c>
      <c r="L32" s="36">
        <f t="shared" si="9"/>
        <v>819</v>
      </c>
      <c r="M32" s="29">
        <f t="shared" si="7"/>
        <v>117</v>
      </c>
    </row>
    <row r="33" spans="1:13" x14ac:dyDescent="0.35">
      <c r="A33" s="41" t="s">
        <v>134</v>
      </c>
      <c r="B33" s="77">
        <v>220</v>
      </c>
      <c r="C33" s="77">
        <v>252</v>
      </c>
      <c r="D33" s="29">
        <f t="shared" si="1"/>
        <v>114.54545454545455</v>
      </c>
      <c r="E33" s="40">
        <v>490</v>
      </c>
      <c r="F33" s="40">
        <v>926</v>
      </c>
      <c r="G33" s="30">
        <f t="shared" si="2"/>
        <v>188.9795918367347</v>
      </c>
      <c r="H33" s="77"/>
      <c r="I33" s="77"/>
      <c r="J33" s="77"/>
      <c r="K33" s="40"/>
      <c r="L33" s="40"/>
      <c r="M33" s="29"/>
    </row>
    <row r="34" spans="1:13" x14ac:dyDescent="0.35">
      <c r="A34" s="41" t="s">
        <v>187</v>
      </c>
      <c r="B34" s="77"/>
      <c r="C34" s="77"/>
      <c r="D34" s="29"/>
      <c r="E34" s="40">
        <v>380</v>
      </c>
      <c r="F34" s="40">
        <v>988</v>
      </c>
      <c r="G34" s="30">
        <f t="shared" si="2"/>
        <v>260</v>
      </c>
      <c r="H34" s="77"/>
      <c r="I34" s="77"/>
      <c r="J34" s="77"/>
      <c r="K34" s="40">
        <v>300</v>
      </c>
      <c r="L34" s="40">
        <v>339</v>
      </c>
      <c r="M34" s="29">
        <f t="shared" si="7"/>
        <v>113</v>
      </c>
    </row>
    <row r="35" spans="1:13" x14ac:dyDescent="0.35">
      <c r="A35" s="41" t="s">
        <v>188</v>
      </c>
      <c r="B35" s="77">
        <v>20</v>
      </c>
      <c r="C35" s="77">
        <v>84</v>
      </c>
      <c r="D35" s="29">
        <f t="shared" si="1"/>
        <v>420</v>
      </c>
      <c r="E35" s="40">
        <v>120</v>
      </c>
      <c r="F35" s="40">
        <v>279</v>
      </c>
      <c r="G35" s="30">
        <f t="shared" si="2"/>
        <v>232.5</v>
      </c>
      <c r="H35" s="77"/>
      <c r="I35" s="77"/>
      <c r="J35" s="77"/>
      <c r="K35" s="40">
        <v>200</v>
      </c>
      <c r="L35" s="40">
        <v>229</v>
      </c>
      <c r="M35" s="29">
        <f t="shared" si="7"/>
        <v>114.5</v>
      </c>
    </row>
    <row r="36" spans="1:13" x14ac:dyDescent="0.35">
      <c r="A36" s="41" t="s">
        <v>189</v>
      </c>
      <c r="B36" s="77">
        <v>20</v>
      </c>
      <c r="C36" s="77">
        <v>26</v>
      </c>
      <c r="D36" s="29">
        <f t="shared" si="1"/>
        <v>130</v>
      </c>
      <c r="E36" s="40">
        <v>110</v>
      </c>
      <c r="F36" s="40">
        <v>383</v>
      </c>
      <c r="G36" s="30">
        <f t="shared" si="2"/>
        <v>348.18181818181819</v>
      </c>
      <c r="H36" s="77"/>
      <c r="I36" s="77"/>
      <c r="J36" s="77"/>
      <c r="K36" s="40">
        <v>200</v>
      </c>
      <c r="L36" s="40">
        <v>251</v>
      </c>
      <c r="M36" s="29">
        <f t="shared" si="7"/>
        <v>125.5</v>
      </c>
    </row>
    <row r="37" spans="1:13" s="39" customFormat="1" x14ac:dyDescent="0.35">
      <c r="A37" s="45" t="s">
        <v>234</v>
      </c>
      <c r="B37" s="36">
        <f>SUM(B38:B42)</f>
        <v>160</v>
      </c>
      <c r="C37" s="36">
        <f t="shared" ref="C37:L37" si="10">SUM(C38:C42)</f>
        <v>185</v>
      </c>
      <c r="D37" s="29">
        <f t="shared" si="1"/>
        <v>115.625</v>
      </c>
      <c r="E37" s="35">
        <f t="shared" si="10"/>
        <v>1450</v>
      </c>
      <c r="F37" s="35">
        <f t="shared" si="10"/>
        <v>2408</v>
      </c>
      <c r="G37" s="29">
        <f t="shared" si="2"/>
        <v>166.06896551724137</v>
      </c>
      <c r="H37" s="36"/>
      <c r="I37" s="36"/>
      <c r="J37" s="36"/>
      <c r="K37" s="36">
        <f t="shared" si="10"/>
        <v>700</v>
      </c>
      <c r="L37" s="36">
        <f t="shared" si="10"/>
        <v>731</v>
      </c>
      <c r="M37" s="29">
        <f t="shared" si="7"/>
        <v>104.42857142857143</v>
      </c>
    </row>
    <row r="38" spans="1:13" x14ac:dyDescent="0.35">
      <c r="A38" s="41" t="s">
        <v>135</v>
      </c>
      <c r="B38" s="77">
        <v>60</v>
      </c>
      <c r="C38" s="77">
        <v>72</v>
      </c>
      <c r="D38" s="29">
        <f t="shared" si="1"/>
        <v>120</v>
      </c>
      <c r="E38" s="40">
        <v>490</v>
      </c>
      <c r="F38" s="40">
        <v>869</v>
      </c>
      <c r="G38" s="30">
        <f t="shared" si="2"/>
        <v>177.34693877551021</v>
      </c>
      <c r="H38" s="77"/>
      <c r="I38" s="77"/>
      <c r="J38" s="77"/>
      <c r="K38" s="40"/>
      <c r="L38" s="40"/>
      <c r="M38" s="29"/>
    </row>
    <row r="39" spans="1:13" x14ac:dyDescent="0.35">
      <c r="A39" s="41" t="s">
        <v>190</v>
      </c>
      <c r="B39" s="77">
        <v>20</v>
      </c>
      <c r="C39" s="77">
        <v>25</v>
      </c>
      <c r="D39" s="29">
        <f t="shared" si="1"/>
        <v>125</v>
      </c>
      <c r="E39" s="40">
        <v>430</v>
      </c>
      <c r="F39" s="40">
        <v>844</v>
      </c>
      <c r="G39" s="30">
        <f t="shared" si="2"/>
        <v>196.27906976744185</v>
      </c>
      <c r="H39" s="77"/>
      <c r="I39" s="77"/>
      <c r="J39" s="77"/>
      <c r="K39" s="40">
        <v>100</v>
      </c>
      <c r="L39" s="40">
        <v>100</v>
      </c>
      <c r="M39" s="30">
        <f t="shared" si="7"/>
        <v>100</v>
      </c>
    </row>
    <row r="40" spans="1:13" x14ac:dyDescent="0.35">
      <c r="A40" s="41" t="s">
        <v>191</v>
      </c>
      <c r="B40" s="77">
        <v>20</v>
      </c>
      <c r="C40" s="77">
        <v>24</v>
      </c>
      <c r="D40" s="29">
        <f t="shared" si="1"/>
        <v>120</v>
      </c>
      <c r="E40" s="40">
        <v>150</v>
      </c>
      <c r="F40" s="40">
        <v>227</v>
      </c>
      <c r="G40" s="30">
        <f t="shared" si="2"/>
        <v>151.33333333333334</v>
      </c>
      <c r="H40" s="77"/>
      <c r="I40" s="77"/>
      <c r="J40" s="77"/>
      <c r="K40" s="40">
        <v>100</v>
      </c>
      <c r="L40" s="40">
        <v>100</v>
      </c>
      <c r="M40" s="30">
        <f t="shared" si="7"/>
        <v>100</v>
      </c>
    </row>
    <row r="41" spans="1:13" x14ac:dyDescent="0.35">
      <c r="A41" s="41" t="s">
        <v>192</v>
      </c>
      <c r="B41" s="77">
        <v>40</v>
      </c>
      <c r="C41" s="77">
        <v>40</v>
      </c>
      <c r="D41" s="29">
        <f t="shared" si="1"/>
        <v>100</v>
      </c>
      <c r="E41" s="40">
        <v>160</v>
      </c>
      <c r="F41" s="40">
        <v>200</v>
      </c>
      <c r="G41" s="30">
        <f t="shared" si="2"/>
        <v>125</v>
      </c>
      <c r="H41" s="77"/>
      <c r="I41" s="77"/>
      <c r="J41" s="77"/>
      <c r="K41" s="40">
        <v>300</v>
      </c>
      <c r="L41" s="40">
        <v>308</v>
      </c>
      <c r="M41" s="30">
        <f t="shared" si="7"/>
        <v>102.66666666666667</v>
      </c>
    </row>
    <row r="42" spans="1:13" x14ac:dyDescent="0.35">
      <c r="A42" s="41" t="s">
        <v>193</v>
      </c>
      <c r="B42" s="77">
        <v>20</v>
      </c>
      <c r="C42" s="77">
        <v>24</v>
      </c>
      <c r="D42" s="29">
        <f t="shared" si="1"/>
        <v>120</v>
      </c>
      <c r="E42" s="40">
        <v>220</v>
      </c>
      <c r="F42" s="40">
        <v>268</v>
      </c>
      <c r="G42" s="30">
        <f t="shared" si="2"/>
        <v>121.81818181818181</v>
      </c>
      <c r="H42" s="77"/>
      <c r="I42" s="77"/>
      <c r="J42" s="77"/>
      <c r="K42" s="40">
        <v>200</v>
      </c>
      <c r="L42" s="40">
        <v>223</v>
      </c>
      <c r="M42" s="30">
        <f t="shared" si="7"/>
        <v>111.5</v>
      </c>
    </row>
    <row r="43" spans="1:13" s="39" customFormat="1" x14ac:dyDescent="0.35">
      <c r="A43" s="45" t="s">
        <v>235</v>
      </c>
      <c r="B43" s="36">
        <f>SUM(B44:B48)</f>
        <v>440</v>
      </c>
      <c r="C43" s="36">
        <f t="shared" ref="C43:L43" si="11">SUM(C44:C48)</f>
        <v>447</v>
      </c>
      <c r="D43" s="29">
        <f t="shared" si="1"/>
        <v>101.59090909090909</v>
      </c>
      <c r="E43" s="35">
        <f t="shared" si="11"/>
        <v>1360</v>
      </c>
      <c r="F43" s="35">
        <f t="shared" si="11"/>
        <v>2372</v>
      </c>
      <c r="G43" s="29">
        <f t="shared" si="2"/>
        <v>174.41176470588235</v>
      </c>
      <c r="H43" s="36"/>
      <c r="I43" s="36"/>
      <c r="J43" s="36"/>
      <c r="K43" s="36">
        <f t="shared" si="11"/>
        <v>740</v>
      </c>
      <c r="L43" s="36">
        <f t="shared" si="11"/>
        <v>780</v>
      </c>
      <c r="M43" s="29">
        <f t="shared" si="7"/>
        <v>105.4054054054054</v>
      </c>
    </row>
    <row r="44" spans="1:13" x14ac:dyDescent="0.35">
      <c r="A44" s="41" t="s">
        <v>136</v>
      </c>
      <c r="B44" s="77">
        <v>280</v>
      </c>
      <c r="C44" s="77">
        <v>280</v>
      </c>
      <c r="D44" s="29">
        <f t="shared" si="1"/>
        <v>100</v>
      </c>
      <c r="E44" s="40">
        <v>550</v>
      </c>
      <c r="F44" s="40">
        <v>1278</v>
      </c>
      <c r="G44" s="30">
        <f t="shared" si="2"/>
        <v>232.36363636363637</v>
      </c>
      <c r="H44" s="77"/>
      <c r="I44" s="77"/>
      <c r="J44" s="77"/>
      <c r="K44" s="40">
        <v>200</v>
      </c>
      <c r="L44" s="40">
        <v>200</v>
      </c>
      <c r="M44" s="30">
        <f t="shared" si="7"/>
        <v>100</v>
      </c>
    </row>
    <row r="45" spans="1:13" x14ac:dyDescent="0.35">
      <c r="A45" s="41" t="s">
        <v>194</v>
      </c>
      <c r="B45" s="77">
        <v>40</v>
      </c>
      <c r="C45" s="77">
        <v>46</v>
      </c>
      <c r="D45" s="29">
        <f t="shared" si="1"/>
        <v>115</v>
      </c>
      <c r="E45" s="40">
        <v>160</v>
      </c>
      <c r="F45" s="40">
        <v>161</v>
      </c>
      <c r="G45" s="30">
        <f t="shared" si="2"/>
        <v>100.625</v>
      </c>
      <c r="H45" s="77"/>
      <c r="I45" s="77"/>
      <c r="J45" s="77"/>
      <c r="K45" s="40">
        <v>200</v>
      </c>
      <c r="L45" s="40">
        <v>200</v>
      </c>
      <c r="M45" s="30">
        <f t="shared" si="7"/>
        <v>100</v>
      </c>
    </row>
    <row r="46" spans="1:13" x14ac:dyDescent="0.35">
      <c r="A46" s="41" t="s">
        <v>195</v>
      </c>
      <c r="B46" s="77">
        <v>40</v>
      </c>
      <c r="C46" s="77">
        <v>40</v>
      </c>
      <c r="D46" s="29">
        <f t="shared" si="1"/>
        <v>100</v>
      </c>
      <c r="E46" s="40">
        <v>220</v>
      </c>
      <c r="F46" s="40">
        <v>220</v>
      </c>
      <c r="G46" s="30">
        <f t="shared" si="2"/>
        <v>100</v>
      </c>
      <c r="H46" s="77"/>
      <c r="I46" s="77"/>
      <c r="J46" s="77"/>
      <c r="K46" s="40">
        <v>200</v>
      </c>
      <c r="L46" s="40">
        <v>200</v>
      </c>
      <c r="M46" s="30">
        <f t="shared" si="7"/>
        <v>100</v>
      </c>
    </row>
    <row r="47" spans="1:13" x14ac:dyDescent="0.35">
      <c r="A47" s="41" t="s">
        <v>196</v>
      </c>
      <c r="B47" s="77">
        <v>20</v>
      </c>
      <c r="C47" s="77">
        <v>20</v>
      </c>
      <c r="D47" s="29">
        <f t="shared" si="1"/>
        <v>100</v>
      </c>
      <c r="E47" s="40">
        <v>270</v>
      </c>
      <c r="F47" s="40">
        <v>289</v>
      </c>
      <c r="G47" s="30">
        <f t="shared" si="2"/>
        <v>107.03703703703704</v>
      </c>
      <c r="H47" s="77"/>
      <c r="I47" s="77"/>
      <c r="J47" s="77"/>
      <c r="K47" s="40">
        <v>40</v>
      </c>
      <c r="L47" s="40">
        <v>80</v>
      </c>
      <c r="M47" s="30">
        <f t="shared" si="7"/>
        <v>200</v>
      </c>
    </row>
    <row r="48" spans="1:13" x14ac:dyDescent="0.35">
      <c r="A48" s="41" t="s">
        <v>197</v>
      </c>
      <c r="B48" s="77">
        <v>60</v>
      </c>
      <c r="C48" s="77">
        <v>61</v>
      </c>
      <c r="D48" s="29">
        <f t="shared" si="1"/>
        <v>101.66666666666667</v>
      </c>
      <c r="E48" s="40">
        <v>160</v>
      </c>
      <c r="F48" s="40">
        <v>424</v>
      </c>
      <c r="G48" s="30">
        <f t="shared" si="2"/>
        <v>265</v>
      </c>
      <c r="H48" s="77"/>
      <c r="I48" s="77"/>
      <c r="J48" s="77"/>
      <c r="K48" s="40">
        <v>100</v>
      </c>
      <c r="L48" s="40">
        <v>100</v>
      </c>
      <c r="M48" s="30">
        <f t="shared" si="7"/>
        <v>100</v>
      </c>
    </row>
    <row r="49" spans="1:13" s="39" customFormat="1" x14ac:dyDescent="0.35">
      <c r="A49" s="45" t="s">
        <v>236</v>
      </c>
      <c r="B49" s="36">
        <f>SUM(B50:B53)</f>
        <v>200</v>
      </c>
      <c r="C49" s="36">
        <f t="shared" ref="C49:F49" si="12">SUM(C50:C53)</f>
        <v>249</v>
      </c>
      <c r="D49" s="29">
        <f t="shared" si="1"/>
        <v>124.5</v>
      </c>
      <c r="E49" s="35">
        <f t="shared" si="12"/>
        <v>940</v>
      </c>
      <c r="F49" s="35">
        <f t="shared" si="12"/>
        <v>1614</v>
      </c>
      <c r="G49" s="29">
        <f t="shared" si="2"/>
        <v>171.70212765957447</v>
      </c>
      <c r="H49" s="36"/>
      <c r="I49" s="36"/>
      <c r="J49" s="36"/>
      <c r="K49" s="36"/>
      <c r="L49" s="36"/>
      <c r="M49" s="29"/>
    </row>
    <row r="50" spans="1:13" x14ac:dyDescent="0.35">
      <c r="A50" s="41" t="s">
        <v>137</v>
      </c>
      <c r="B50" s="77">
        <v>80</v>
      </c>
      <c r="C50" s="77">
        <v>85</v>
      </c>
      <c r="D50" s="29">
        <f t="shared" si="1"/>
        <v>106.25</v>
      </c>
      <c r="E50" s="40">
        <v>360</v>
      </c>
      <c r="F50" s="40">
        <v>422</v>
      </c>
      <c r="G50" s="30">
        <f t="shared" si="2"/>
        <v>117.22222222222223</v>
      </c>
      <c r="H50" s="77"/>
      <c r="I50" s="77"/>
      <c r="J50" s="77"/>
      <c r="K50" s="40"/>
      <c r="L50" s="40"/>
      <c r="M50" s="29"/>
    </row>
    <row r="51" spans="1:13" x14ac:dyDescent="0.35">
      <c r="A51" s="41" t="s">
        <v>198</v>
      </c>
      <c r="B51" s="77">
        <v>40</v>
      </c>
      <c r="C51" s="77">
        <v>48</v>
      </c>
      <c r="D51" s="29">
        <f t="shared" si="1"/>
        <v>120</v>
      </c>
      <c r="E51" s="40">
        <v>110</v>
      </c>
      <c r="F51" s="40">
        <v>342</v>
      </c>
      <c r="G51" s="30">
        <f t="shared" si="2"/>
        <v>310.90909090909093</v>
      </c>
      <c r="H51" s="77"/>
      <c r="I51" s="77"/>
      <c r="J51" s="77"/>
      <c r="K51" s="40"/>
      <c r="L51" s="40"/>
      <c r="M51" s="29"/>
    </row>
    <row r="52" spans="1:13" x14ac:dyDescent="0.35">
      <c r="A52" s="41" t="s">
        <v>199</v>
      </c>
      <c r="B52" s="77">
        <v>40</v>
      </c>
      <c r="C52" s="77">
        <v>40</v>
      </c>
      <c r="D52" s="29">
        <f t="shared" si="1"/>
        <v>100</v>
      </c>
      <c r="E52" s="40">
        <v>270</v>
      </c>
      <c r="F52" s="40">
        <v>270</v>
      </c>
      <c r="G52" s="30">
        <f t="shared" si="2"/>
        <v>100</v>
      </c>
      <c r="H52" s="77"/>
      <c r="I52" s="77"/>
      <c r="J52" s="77"/>
      <c r="K52" s="40"/>
      <c r="L52" s="40"/>
      <c r="M52" s="29"/>
    </row>
    <row r="53" spans="1:13" x14ac:dyDescent="0.35">
      <c r="A53" s="41" t="s">
        <v>200</v>
      </c>
      <c r="B53" s="77">
        <v>40</v>
      </c>
      <c r="C53" s="77">
        <v>76</v>
      </c>
      <c r="D53" s="29">
        <f t="shared" si="1"/>
        <v>190</v>
      </c>
      <c r="E53" s="40">
        <v>200</v>
      </c>
      <c r="F53" s="40">
        <v>580</v>
      </c>
      <c r="G53" s="30">
        <f t="shared" si="2"/>
        <v>290</v>
      </c>
      <c r="H53" s="77"/>
      <c r="I53" s="77"/>
      <c r="J53" s="77"/>
      <c r="K53" s="40"/>
      <c r="L53" s="40"/>
      <c r="M53" s="29"/>
    </row>
    <row r="54" spans="1:13" s="39" customFormat="1" x14ac:dyDescent="0.35">
      <c r="A54" s="45" t="s">
        <v>237</v>
      </c>
      <c r="B54" s="36">
        <f>SUM(B55:B59)</f>
        <v>260</v>
      </c>
      <c r="C54" s="36">
        <f t="shared" ref="C54:L54" si="13">SUM(C55:C59)</f>
        <v>288</v>
      </c>
      <c r="D54" s="29">
        <f t="shared" si="1"/>
        <v>110.76923076923077</v>
      </c>
      <c r="E54" s="35">
        <f t="shared" si="13"/>
        <v>1250</v>
      </c>
      <c r="F54" s="35">
        <f t="shared" si="13"/>
        <v>1894</v>
      </c>
      <c r="G54" s="29">
        <f t="shared" si="2"/>
        <v>151.52000000000001</v>
      </c>
      <c r="H54" s="36"/>
      <c r="I54" s="36"/>
      <c r="J54" s="36"/>
      <c r="K54" s="36">
        <f t="shared" si="13"/>
        <v>200</v>
      </c>
      <c r="L54" s="36">
        <f t="shared" si="13"/>
        <v>202</v>
      </c>
      <c r="M54" s="29">
        <f t="shared" si="7"/>
        <v>101</v>
      </c>
    </row>
    <row r="55" spans="1:13" x14ac:dyDescent="0.35">
      <c r="A55" s="41" t="s">
        <v>138</v>
      </c>
      <c r="B55" s="77">
        <v>100</v>
      </c>
      <c r="C55" s="77">
        <v>112</v>
      </c>
      <c r="D55" s="29">
        <f t="shared" si="1"/>
        <v>112</v>
      </c>
      <c r="E55" s="40">
        <v>330</v>
      </c>
      <c r="F55" s="40">
        <v>403</v>
      </c>
      <c r="G55" s="30">
        <f t="shared" si="2"/>
        <v>122.12121212121212</v>
      </c>
      <c r="H55" s="77"/>
      <c r="I55" s="77"/>
      <c r="J55" s="77"/>
      <c r="K55" s="40"/>
      <c r="L55" s="40"/>
      <c r="M55" s="29"/>
    </row>
    <row r="56" spans="1:13" x14ac:dyDescent="0.35">
      <c r="A56" s="41" t="s">
        <v>201</v>
      </c>
      <c r="B56" s="77">
        <v>20</v>
      </c>
      <c r="C56" s="77">
        <v>22</v>
      </c>
      <c r="D56" s="29">
        <f t="shared" si="1"/>
        <v>110</v>
      </c>
      <c r="E56" s="40">
        <v>160</v>
      </c>
      <c r="F56" s="40">
        <v>264</v>
      </c>
      <c r="G56" s="30">
        <f t="shared" si="2"/>
        <v>165</v>
      </c>
      <c r="H56" s="77"/>
      <c r="I56" s="77"/>
      <c r="J56" s="77"/>
      <c r="K56" s="40"/>
      <c r="L56" s="40"/>
      <c r="M56" s="29"/>
    </row>
    <row r="57" spans="1:13" x14ac:dyDescent="0.35">
      <c r="A57" s="41" t="s">
        <v>202</v>
      </c>
      <c r="B57" s="77">
        <v>80</v>
      </c>
      <c r="C57" s="77">
        <v>90</v>
      </c>
      <c r="D57" s="29">
        <f t="shared" si="1"/>
        <v>112.5</v>
      </c>
      <c r="E57" s="40">
        <v>330</v>
      </c>
      <c r="F57" s="40">
        <v>413</v>
      </c>
      <c r="G57" s="30">
        <f t="shared" si="2"/>
        <v>125.15151515151516</v>
      </c>
      <c r="H57" s="77"/>
      <c r="I57" s="77"/>
      <c r="J57" s="77"/>
      <c r="K57" s="40"/>
      <c r="L57" s="40"/>
      <c r="M57" s="29"/>
    </row>
    <row r="58" spans="1:13" x14ac:dyDescent="0.35">
      <c r="A58" s="41" t="s">
        <v>203</v>
      </c>
      <c r="B58" s="77">
        <v>40</v>
      </c>
      <c r="C58" s="77">
        <v>40</v>
      </c>
      <c r="D58" s="29">
        <f t="shared" si="1"/>
        <v>100</v>
      </c>
      <c r="E58" s="40">
        <v>270</v>
      </c>
      <c r="F58" s="40">
        <v>617</v>
      </c>
      <c r="G58" s="30">
        <f t="shared" si="2"/>
        <v>228.5185185185185</v>
      </c>
      <c r="H58" s="77"/>
      <c r="I58" s="77"/>
      <c r="J58" s="77"/>
      <c r="K58" s="40"/>
      <c r="L58" s="40"/>
      <c r="M58" s="29"/>
    </row>
    <row r="59" spans="1:13" x14ac:dyDescent="0.35">
      <c r="A59" s="41" t="s">
        <v>204</v>
      </c>
      <c r="B59" s="77">
        <v>20</v>
      </c>
      <c r="C59" s="77">
        <v>24</v>
      </c>
      <c r="D59" s="29">
        <f t="shared" si="1"/>
        <v>120</v>
      </c>
      <c r="E59" s="40">
        <v>160</v>
      </c>
      <c r="F59" s="40">
        <v>197</v>
      </c>
      <c r="G59" s="30">
        <f t="shared" si="2"/>
        <v>123.125</v>
      </c>
      <c r="H59" s="77"/>
      <c r="I59" s="77"/>
      <c r="J59" s="77"/>
      <c r="K59" s="40">
        <v>200</v>
      </c>
      <c r="L59" s="40">
        <v>202</v>
      </c>
      <c r="M59" s="30">
        <f t="shared" si="7"/>
        <v>101</v>
      </c>
    </row>
    <row r="60" spans="1:13" s="39" customFormat="1" x14ac:dyDescent="0.35">
      <c r="A60" s="45" t="s">
        <v>159</v>
      </c>
      <c r="B60" s="36">
        <f>SUM(B61:B63)</f>
        <v>160</v>
      </c>
      <c r="C60" s="36">
        <f t="shared" ref="C60:L60" si="14">SUM(C61:C63)</f>
        <v>240</v>
      </c>
      <c r="D60" s="29">
        <f t="shared" si="1"/>
        <v>150</v>
      </c>
      <c r="E60" s="35">
        <f t="shared" si="14"/>
        <v>760</v>
      </c>
      <c r="F60" s="35">
        <f t="shared" si="14"/>
        <v>1530</v>
      </c>
      <c r="G60" s="29">
        <f t="shared" si="2"/>
        <v>201.31578947368422</v>
      </c>
      <c r="H60" s="36"/>
      <c r="I60" s="36"/>
      <c r="J60" s="36"/>
      <c r="K60" s="36">
        <f t="shared" si="14"/>
        <v>100</v>
      </c>
      <c r="L60" s="36">
        <f t="shared" si="14"/>
        <v>100</v>
      </c>
      <c r="M60" s="29">
        <f t="shared" si="7"/>
        <v>100</v>
      </c>
    </row>
    <row r="61" spans="1:13" x14ac:dyDescent="0.35">
      <c r="A61" s="41" t="s">
        <v>139</v>
      </c>
      <c r="B61" s="77">
        <v>80</v>
      </c>
      <c r="C61" s="77">
        <v>137</v>
      </c>
      <c r="D61" s="29">
        <f t="shared" si="1"/>
        <v>171.25</v>
      </c>
      <c r="E61" s="40">
        <v>380</v>
      </c>
      <c r="F61" s="40">
        <v>663</v>
      </c>
      <c r="G61" s="30">
        <f t="shared" si="2"/>
        <v>174.47368421052633</v>
      </c>
      <c r="H61" s="77"/>
      <c r="I61" s="77"/>
      <c r="J61" s="77"/>
      <c r="K61" s="40"/>
      <c r="L61" s="40"/>
      <c r="M61" s="29"/>
    </row>
    <row r="62" spans="1:13" x14ac:dyDescent="0.35">
      <c r="A62" s="41" t="s">
        <v>205</v>
      </c>
      <c r="B62" s="77">
        <v>40</v>
      </c>
      <c r="C62" s="77">
        <v>53</v>
      </c>
      <c r="D62" s="29">
        <f t="shared" si="1"/>
        <v>132.5</v>
      </c>
      <c r="E62" s="40">
        <v>160</v>
      </c>
      <c r="F62" s="40">
        <v>535</v>
      </c>
      <c r="G62" s="30">
        <f t="shared" si="2"/>
        <v>334.375</v>
      </c>
      <c r="H62" s="77"/>
      <c r="I62" s="77"/>
      <c r="J62" s="77"/>
      <c r="K62" s="40"/>
      <c r="L62" s="40"/>
      <c r="M62" s="29"/>
    </row>
    <row r="63" spans="1:13" x14ac:dyDescent="0.35">
      <c r="A63" s="41" t="s">
        <v>206</v>
      </c>
      <c r="B63" s="77">
        <v>40</v>
      </c>
      <c r="C63" s="77">
        <v>50</v>
      </c>
      <c r="D63" s="29">
        <f t="shared" si="1"/>
        <v>125</v>
      </c>
      <c r="E63" s="40">
        <v>220</v>
      </c>
      <c r="F63" s="40">
        <v>332</v>
      </c>
      <c r="G63" s="30">
        <f t="shared" si="2"/>
        <v>150.90909090909091</v>
      </c>
      <c r="H63" s="77"/>
      <c r="I63" s="77"/>
      <c r="J63" s="77"/>
      <c r="K63" s="40">
        <v>100</v>
      </c>
      <c r="L63" s="40">
        <v>100</v>
      </c>
      <c r="M63" s="30">
        <f t="shared" si="7"/>
        <v>100</v>
      </c>
    </row>
    <row r="64" spans="1:13" s="39" customFormat="1" x14ac:dyDescent="0.35">
      <c r="A64" s="45" t="s">
        <v>158</v>
      </c>
      <c r="B64" s="36">
        <f>SUM(B65:B67)</f>
        <v>100</v>
      </c>
      <c r="C64" s="36">
        <f t="shared" ref="C64:F64" si="15">SUM(C65:C67)</f>
        <v>142</v>
      </c>
      <c r="D64" s="29">
        <f t="shared" si="1"/>
        <v>142</v>
      </c>
      <c r="E64" s="35">
        <f t="shared" si="15"/>
        <v>420</v>
      </c>
      <c r="F64" s="35">
        <f t="shared" si="15"/>
        <v>840</v>
      </c>
      <c r="G64" s="29">
        <f t="shared" si="2"/>
        <v>200</v>
      </c>
      <c r="H64" s="36"/>
      <c r="I64" s="36"/>
      <c r="J64" s="36"/>
      <c r="K64" s="36"/>
      <c r="L64" s="36"/>
      <c r="M64" s="29"/>
    </row>
    <row r="65" spans="1:13" x14ac:dyDescent="0.35">
      <c r="A65" s="41" t="s">
        <v>140</v>
      </c>
      <c r="B65" s="77">
        <v>40</v>
      </c>
      <c r="C65" s="77">
        <v>76</v>
      </c>
      <c r="D65" s="29">
        <f t="shared" si="1"/>
        <v>190</v>
      </c>
      <c r="E65" s="40">
        <v>280</v>
      </c>
      <c r="F65" s="40">
        <v>407</v>
      </c>
      <c r="G65" s="30">
        <f t="shared" si="2"/>
        <v>145.35714285714286</v>
      </c>
      <c r="H65" s="77"/>
      <c r="I65" s="77"/>
      <c r="J65" s="77"/>
      <c r="K65" s="40"/>
      <c r="L65" s="40"/>
      <c r="M65" s="29"/>
    </row>
    <row r="66" spans="1:13" x14ac:dyDescent="0.35">
      <c r="A66" s="41" t="s">
        <v>207</v>
      </c>
      <c r="B66" s="77">
        <v>20</v>
      </c>
      <c r="C66" s="77">
        <v>22</v>
      </c>
      <c r="D66" s="29">
        <f t="shared" si="1"/>
        <v>110</v>
      </c>
      <c r="E66" s="40">
        <v>80</v>
      </c>
      <c r="F66" s="40">
        <v>258</v>
      </c>
      <c r="G66" s="30">
        <f t="shared" si="2"/>
        <v>322.5</v>
      </c>
      <c r="H66" s="77"/>
      <c r="I66" s="77"/>
      <c r="J66" s="77"/>
      <c r="K66" s="40"/>
      <c r="L66" s="40"/>
      <c r="M66" s="29"/>
    </row>
    <row r="67" spans="1:13" x14ac:dyDescent="0.35">
      <c r="A67" s="41" t="s">
        <v>208</v>
      </c>
      <c r="B67" s="77">
        <v>40</v>
      </c>
      <c r="C67" s="77">
        <v>44</v>
      </c>
      <c r="D67" s="29">
        <f t="shared" si="1"/>
        <v>110</v>
      </c>
      <c r="E67" s="40">
        <v>60</v>
      </c>
      <c r="F67" s="40">
        <v>175</v>
      </c>
      <c r="G67" s="30">
        <f t="shared" si="2"/>
        <v>291.66666666666669</v>
      </c>
      <c r="H67" s="77"/>
      <c r="I67" s="77"/>
      <c r="J67" s="77"/>
      <c r="K67" s="40"/>
      <c r="L67" s="40"/>
      <c r="M67" s="29"/>
    </row>
    <row r="68" spans="1:13" s="39" customFormat="1" x14ac:dyDescent="0.35">
      <c r="A68" s="45" t="s">
        <v>160</v>
      </c>
      <c r="B68" s="36">
        <f>SUM(B69:B70)</f>
        <v>100</v>
      </c>
      <c r="C68" s="36">
        <f t="shared" ref="C68:F68" si="16">SUM(C69:C70)</f>
        <v>105</v>
      </c>
      <c r="D68" s="29">
        <f t="shared" si="1"/>
        <v>105</v>
      </c>
      <c r="E68" s="35">
        <f t="shared" si="16"/>
        <v>250</v>
      </c>
      <c r="F68" s="35">
        <f t="shared" si="16"/>
        <v>1359</v>
      </c>
      <c r="G68" s="29">
        <f t="shared" si="2"/>
        <v>543.6</v>
      </c>
      <c r="H68" s="36"/>
      <c r="I68" s="36"/>
      <c r="J68" s="36"/>
      <c r="K68" s="36"/>
      <c r="L68" s="36"/>
      <c r="M68" s="29"/>
    </row>
    <row r="69" spans="1:13" x14ac:dyDescent="0.35">
      <c r="A69" s="41" t="s">
        <v>154</v>
      </c>
      <c r="B69" s="77">
        <v>80</v>
      </c>
      <c r="C69" s="77">
        <v>80</v>
      </c>
      <c r="D69" s="29">
        <f t="shared" si="1"/>
        <v>100</v>
      </c>
      <c r="E69" s="40">
        <v>170</v>
      </c>
      <c r="F69" s="40">
        <v>1121</v>
      </c>
      <c r="G69" s="30">
        <f t="shared" si="2"/>
        <v>659.41176470588232</v>
      </c>
      <c r="H69" s="77"/>
      <c r="I69" s="77"/>
      <c r="J69" s="77"/>
      <c r="K69" s="40"/>
      <c r="L69" s="40"/>
      <c r="M69" s="29"/>
    </row>
    <row r="70" spans="1:13" x14ac:dyDescent="0.35">
      <c r="A70" s="41" t="s">
        <v>209</v>
      </c>
      <c r="B70" s="77">
        <v>20</v>
      </c>
      <c r="C70" s="77">
        <v>25</v>
      </c>
      <c r="D70" s="29">
        <f t="shared" si="1"/>
        <v>125</v>
      </c>
      <c r="E70" s="40">
        <v>80</v>
      </c>
      <c r="F70" s="40">
        <v>238</v>
      </c>
      <c r="G70" s="30">
        <f t="shared" si="2"/>
        <v>297.5</v>
      </c>
      <c r="H70" s="77"/>
      <c r="I70" s="77"/>
      <c r="J70" s="77"/>
      <c r="K70" s="40"/>
      <c r="L70" s="40"/>
      <c r="M70" s="29"/>
    </row>
    <row r="71" spans="1:13" s="39" customFormat="1" x14ac:dyDescent="0.35">
      <c r="A71" s="45" t="s">
        <v>161</v>
      </c>
      <c r="B71" s="36">
        <f>SUM(B72)</f>
        <v>80</v>
      </c>
      <c r="C71" s="36">
        <f t="shared" ref="C71:F71" si="17">SUM(C72)</f>
        <v>90</v>
      </c>
      <c r="D71" s="29">
        <f t="shared" si="1"/>
        <v>112.5</v>
      </c>
      <c r="E71" s="35">
        <f t="shared" si="17"/>
        <v>160</v>
      </c>
      <c r="F71" s="35">
        <f t="shared" si="17"/>
        <v>654</v>
      </c>
      <c r="G71" s="29">
        <f t="shared" si="2"/>
        <v>408.75</v>
      </c>
      <c r="H71" s="36"/>
      <c r="I71" s="36"/>
      <c r="J71" s="36"/>
      <c r="K71" s="36"/>
      <c r="L71" s="36"/>
      <c r="M71" s="29"/>
    </row>
    <row r="72" spans="1:13" x14ac:dyDescent="0.35">
      <c r="A72" s="41" t="s">
        <v>145</v>
      </c>
      <c r="B72" s="77">
        <v>80</v>
      </c>
      <c r="C72" s="77">
        <v>90</v>
      </c>
      <c r="D72" s="29">
        <f t="shared" si="1"/>
        <v>112.5</v>
      </c>
      <c r="E72" s="40">
        <v>160</v>
      </c>
      <c r="F72" s="40">
        <v>654</v>
      </c>
      <c r="G72" s="30">
        <f t="shared" si="2"/>
        <v>408.75</v>
      </c>
      <c r="H72" s="77"/>
      <c r="I72" s="77"/>
      <c r="J72" s="77"/>
      <c r="K72" s="40"/>
      <c r="L72" s="40"/>
      <c r="M72" s="29"/>
    </row>
    <row r="73" spans="1:13" s="39" customFormat="1" x14ac:dyDescent="0.35">
      <c r="A73" s="45" t="s">
        <v>162</v>
      </c>
      <c r="B73" s="36">
        <f>SUM(B74:B76)</f>
        <v>180</v>
      </c>
      <c r="C73" s="36">
        <f t="shared" ref="C73:F73" si="18">SUM(C74:C76)</f>
        <v>258</v>
      </c>
      <c r="D73" s="29">
        <f t="shared" si="1"/>
        <v>143.33333333333334</v>
      </c>
      <c r="E73" s="35">
        <f t="shared" si="18"/>
        <v>1340</v>
      </c>
      <c r="F73" s="35">
        <f t="shared" si="18"/>
        <v>2054</v>
      </c>
      <c r="G73" s="29">
        <f t="shared" si="2"/>
        <v>153.28358208955223</v>
      </c>
      <c r="H73" s="36"/>
      <c r="I73" s="36"/>
      <c r="J73" s="36"/>
      <c r="K73" s="36"/>
      <c r="L73" s="36"/>
      <c r="M73" s="29"/>
    </row>
    <row r="74" spans="1:13" x14ac:dyDescent="0.35">
      <c r="A74" s="41" t="s">
        <v>144</v>
      </c>
      <c r="B74" s="77">
        <v>80</v>
      </c>
      <c r="C74" s="77">
        <v>83</v>
      </c>
      <c r="D74" s="29">
        <f t="shared" si="1"/>
        <v>103.75</v>
      </c>
      <c r="E74" s="40">
        <v>660</v>
      </c>
      <c r="F74" s="40">
        <v>990</v>
      </c>
      <c r="G74" s="30">
        <f t="shared" si="2"/>
        <v>150</v>
      </c>
      <c r="H74" s="77"/>
      <c r="I74" s="77"/>
      <c r="J74" s="77"/>
      <c r="K74" s="40"/>
      <c r="L74" s="40"/>
      <c r="M74" s="29"/>
    </row>
    <row r="75" spans="1:13" x14ac:dyDescent="0.35">
      <c r="A75" s="41" t="s">
        <v>210</v>
      </c>
      <c r="B75" s="77">
        <v>60</v>
      </c>
      <c r="C75" s="77">
        <v>127</v>
      </c>
      <c r="D75" s="29">
        <f t="shared" si="1"/>
        <v>211.66666666666666</v>
      </c>
      <c r="E75" s="40">
        <v>550</v>
      </c>
      <c r="F75" s="40">
        <v>922</v>
      </c>
      <c r="G75" s="30">
        <f t="shared" si="2"/>
        <v>167.63636363636363</v>
      </c>
      <c r="H75" s="77"/>
      <c r="I75" s="77"/>
      <c r="J75" s="77"/>
      <c r="K75" s="40"/>
      <c r="L75" s="40"/>
      <c r="M75" s="29"/>
    </row>
    <row r="76" spans="1:13" x14ac:dyDescent="0.35">
      <c r="A76" s="41" t="s">
        <v>211</v>
      </c>
      <c r="B76" s="77">
        <v>40</v>
      </c>
      <c r="C76" s="77">
        <v>48</v>
      </c>
      <c r="D76" s="29">
        <f t="shared" si="1"/>
        <v>120</v>
      </c>
      <c r="E76" s="40">
        <v>130</v>
      </c>
      <c r="F76" s="40">
        <v>142</v>
      </c>
      <c r="G76" s="30">
        <f t="shared" si="2"/>
        <v>109.23076923076923</v>
      </c>
      <c r="H76" s="77"/>
      <c r="I76" s="77"/>
      <c r="J76" s="77"/>
      <c r="K76" s="40"/>
      <c r="L76" s="40"/>
      <c r="M76" s="29"/>
    </row>
    <row r="77" spans="1:13" s="39" customFormat="1" x14ac:dyDescent="0.35">
      <c r="A77" s="45" t="s">
        <v>163</v>
      </c>
      <c r="B77" s="36">
        <f>SUM(B78:B81)</f>
        <v>190</v>
      </c>
      <c r="C77" s="36">
        <f t="shared" ref="C77:F77" si="19">SUM(C78:C81)</f>
        <v>197</v>
      </c>
      <c r="D77" s="29">
        <f t="shared" si="1"/>
        <v>103.68421052631579</v>
      </c>
      <c r="E77" s="35">
        <f t="shared" si="19"/>
        <v>1100</v>
      </c>
      <c r="F77" s="35">
        <f t="shared" si="19"/>
        <v>2156</v>
      </c>
      <c r="G77" s="29">
        <f t="shared" ref="G77:G113" si="20">SUM(F77*100/E77)</f>
        <v>196</v>
      </c>
      <c r="H77" s="36"/>
      <c r="I77" s="36"/>
      <c r="J77" s="36"/>
      <c r="K77" s="36"/>
      <c r="L77" s="36"/>
      <c r="M77" s="29"/>
    </row>
    <row r="78" spans="1:13" x14ac:dyDescent="0.35">
      <c r="A78" s="41" t="s">
        <v>143</v>
      </c>
      <c r="B78" s="77">
        <v>110</v>
      </c>
      <c r="C78" s="77">
        <v>111</v>
      </c>
      <c r="D78" s="29">
        <f t="shared" ref="D78:D113" si="21">SUM(C78*100/B78)</f>
        <v>100.90909090909091</v>
      </c>
      <c r="E78" s="40">
        <v>550</v>
      </c>
      <c r="F78" s="40">
        <v>1170</v>
      </c>
      <c r="G78" s="30">
        <f t="shared" si="20"/>
        <v>212.72727272727272</v>
      </c>
      <c r="H78" s="77"/>
      <c r="I78" s="77"/>
      <c r="J78" s="77"/>
      <c r="K78" s="40"/>
      <c r="L78" s="40"/>
      <c r="M78" s="29"/>
    </row>
    <row r="79" spans="1:13" x14ac:dyDescent="0.35">
      <c r="A79" s="41" t="s">
        <v>212</v>
      </c>
      <c r="B79" s="77">
        <v>20</v>
      </c>
      <c r="C79" s="77">
        <v>20</v>
      </c>
      <c r="D79" s="29">
        <f t="shared" si="21"/>
        <v>100</v>
      </c>
      <c r="E79" s="40">
        <v>110</v>
      </c>
      <c r="F79" s="40">
        <v>272</v>
      </c>
      <c r="G79" s="30">
        <f t="shared" si="20"/>
        <v>247.27272727272728</v>
      </c>
      <c r="H79" s="77"/>
      <c r="I79" s="77"/>
      <c r="J79" s="77"/>
      <c r="K79" s="40"/>
      <c r="L79" s="40"/>
      <c r="M79" s="29"/>
    </row>
    <row r="80" spans="1:13" x14ac:dyDescent="0.35">
      <c r="A80" s="41" t="s">
        <v>213</v>
      </c>
      <c r="B80" s="77">
        <v>40</v>
      </c>
      <c r="C80" s="77">
        <v>46</v>
      </c>
      <c r="D80" s="29">
        <f t="shared" si="21"/>
        <v>115</v>
      </c>
      <c r="E80" s="40">
        <v>280</v>
      </c>
      <c r="F80" s="40">
        <v>515</v>
      </c>
      <c r="G80" s="30">
        <f t="shared" si="20"/>
        <v>183.92857142857142</v>
      </c>
      <c r="H80" s="77"/>
      <c r="I80" s="77"/>
      <c r="J80" s="77"/>
      <c r="K80" s="40"/>
      <c r="L80" s="40"/>
      <c r="M80" s="29"/>
    </row>
    <row r="81" spans="1:13" x14ac:dyDescent="0.35">
      <c r="A81" s="41" t="s">
        <v>214</v>
      </c>
      <c r="B81" s="77">
        <v>20</v>
      </c>
      <c r="C81" s="77">
        <v>20</v>
      </c>
      <c r="D81" s="29">
        <f t="shared" si="21"/>
        <v>100</v>
      </c>
      <c r="E81" s="40">
        <v>160</v>
      </c>
      <c r="F81" s="40">
        <v>199</v>
      </c>
      <c r="G81" s="30">
        <f t="shared" si="20"/>
        <v>124.375</v>
      </c>
      <c r="H81" s="77"/>
      <c r="I81" s="77"/>
      <c r="J81" s="77"/>
      <c r="K81" s="40"/>
      <c r="L81" s="40"/>
      <c r="M81" s="29"/>
    </row>
    <row r="82" spans="1:13" s="39" customFormat="1" x14ac:dyDescent="0.35">
      <c r="A82" s="45" t="s">
        <v>164</v>
      </c>
      <c r="B82" s="36">
        <f>SUM(B83:B85)</f>
        <v>240</v>
      </c>
      <c r="C82" s="36">
        <f t="shared" ref="C82:F82" si="22">SUM(C83:C85)</f>
        <v>288</v>
      </c>
      <c r="D82" s="29">
        <f t="shared" si="21"/>
        <v>120</v>
      </c>
      <c r="E82" s="35">
        <f t="shared" si="22"/>
        <v>620</v>
      </c>
      <c r="F82" s="35">
        <f t="shared" si="22"/>
        <v>1414</v>
      </c>
      <c r="G82" s="29">
        <f t="shared" si="20"/>
        <v>228.06451612903226</v>
      </c>
      <c r="H82" s="36"/>
      <c r="I82" s="36"/>
      <c r="J82" s="36"/>
      <c r="K82" s="45"/>
      <c r="L82" s="45"/>
      <c r="M82" s="29"/>
    </row>
    <row r="83" spans="1:13" x14ac:dyDescent="0.35">
      <c r="A83" s="41" t="s">
        <v>155</v>
      </c>
      <c r="B83" s="77">
        <v>120</v>
      </c>
      <c r="C83" s="77">
        <v>149</v>
      </c>
      <c r="D83" s="29">
        <f t="shared" si="21"/>
        <v>124.16666666666667</v>
      </c>
      <c r="E83" s="40">
        <v>280</v>
      </c>
      <c r="F83" s="40">
        <v>657</v>
      </c>
      <c r="G83" s="30">
        <f t="shared" si="20"/>
        <v>234.64285714285714</v>
      </c>
      <c r="H83" s="77"/>
      <c r="I83" s="77"/>
      <c r="J83" s="77"/>
      <c r="K83" s="40"/>
      <c r="L83" s="40"/>
      <c r="M83" s="29"/>
    </row>
    <row r="84" spans="1:13" x14ac:dyDescent="0.35">
      <c r="A84" s="41" t="s">
        <v>215</v>
      </c>
      <c r="B84" s="77">
        <v>100</v>
      </c>
      <c r="C84" s="77">
        <v>119</v>
      </c>
      <c r="D84" s="29">
        <f t="shared" si="21"/>
        <v>119</v>
      </c>
      <c r="E84" s="40">
        <v>280</v>
      </c>
      <c r="F84" s="40">
        <v>499</v>
      </c>
      <c r="G84" s="30">
        <f t="shared" si="20"/>
        <v>178.21428571428572</v>
      </c>
      <c r="H84" s="77"/>
      <c r="I84" s="77"/>
      <c r="J84" s="77"/>
      <c r="K84" s="40"/>
      <c r="L84" s="40"/>
      <c r="M84" s="29"/>
    </row>
    <row r="85" spans="1:13" x14ac:dyDescent="0.35">
      <c r="A85" s="41" t="s">
        <v>216</v>
      </c>
      <c r="B85" s="77">
        <v>20</v>
      </c>
      <c r="C85" s="77">
        <v>20</v>
      </c>
      <c r="D85" s="29">
        <f t="shared" si="21"/>
        <v>100</v>
      </c>
      <c r="E85" s="40">
        <v>60</v>
      </c>
      <c r="F85" s="40">
        <v>258</v>
      </c>
      <c r="G85" s="30">
        <f t="shared" si="20"/>
        <v>430</v>
      </c>
      <c r="H85" s="77"/>
      <c r="I85" s="77"/>
      <c r="J85" s="77"/>
      <c r="K85" s="40"/>
      <c r="L85" s="40"/>
      <c r="M85" s="29"/>
    </row>
    <row r="86" spans="1:13" s="39" customFormat="1" x14ac:dyDescent="0.35">
      <c r="A86" s="45" t="s">
        <v>165</v>
      </c>
      <c r="B86" s="36">
        <f>SUM(B87:B89)</f>
        <v>80</v>
      </c>
      <c r="C86" s="36">
        <f t="shared" ref="C86:F86" si="23">SUM(C87:C89)</f>
        <v>86</v>
      </c>
      <c r="D86" s="29">
        <f t="shared" si="21"/>
        <v>107.5</v>
      </c>
      <c r="E86" s="35">
        <f t="shared" si="23"/>
        <v>430</v>
      </c>
      <c r="F86" s="35">
        <f t="shared" si="23"/>
        <v>962</v>
      </c>
      <c r="G86" s="29">
        <f t="shared" si="20"/>
        <v>223.72093023255815</v>
      </c>
      <c r="H86" s="36"/>
      <c r="I86" s="36"/>
      <c r="J86" s="36"/>
      <c r="K86" s="45"/>
      <c r="L86" s="45"/>
      <c r="M86" s="29"/>
    </row>
    <row r="87" spans="1:13" x14ac:dyDescent="0.35">
      <c r="A87" s="41" t="s">
        <v>142</v>
      </c>
      <c r="B87" s="77">
        <v>80</v>
      </c>
      <c r="C87" s="77">
        <v>86</v>
      </c>
      <c r="D87" s="29">
        <f t="shared" si="21"/>
        <v>107.5</v>
      </c>
      <c r="E87" s="40">
        <v>190</v>
      </c>
      <c r="F87" s="40">
        <v>648</v>
      </c>
      <c r="G87" s="30">
        <f t="shared" si="20"/>
        <v>341.05263157894734</v>
      </c>
      <c r="H87" s="77"/>
      <c r="I87" s="77"/>
      <c r="J87" s="77"/>
      <c r="K87" s="40"/>
      <c r="L87" s="40"/>
      <c r="M87" s="29"/>
    </row>
    <row r="88" spans="1:13" x14ac:dyDescent="0.35">
      <c r="A88" s="41" t="s">
        <v>217</v>
      </c>
      <c r="B88" s="77"/>
      <c r="C88" s="77"/>
      <c r="D88" s="29"/>
      <c r="E88" s="40">
        <v>130</v>
      </c>
      <c r="F88" s="40">
        <v>182</v>
      </c>
      <c r="G88" s="30">
        <f t="shared" si="20"/>
        <v>140</v>
      </c>
      <c r="H88" s="77"/>
      <c r="I88" s="77"/>
      <c r="J88" s="77"/>
      <c r="K88" s="40"/>
      <c r="L88" s="40"/>
      <c r="M88" s="29"/>
    </row>
    <row r="89" spans="1:13" x14ac:dyDescent="0.35">
      <c r="A89" s="41" t="s">
        <v>218</v>
      </c>
      <c r="B89" s="77"/>
      <c r="C89" s="77"/>
      <c r="D89" s="29"/>
      <c r="E89" s="40">
        <v>110</v>
      </c>
      <c r="F89" s="40">
        <v>132</v>
      </c>
      <c r="G89" s="30">
        <f t="shared" si="20"/>
        <v>120</v>
      </c>
      <c r="H89" s="77"/>
      <c r="I89" s="77"/>
      <c r="J89" s="77"/>
      <c r="K89" s="40"/>
      <c r="L89" s="40"/>
      <c r="M89" s="29"/>
    </row>
    <row r="90" spans="1:13" s="39" customFormat="1" x14ac:dyDescent="0.35">
      <c r="A90" s="45" t="s">
        <v>166</v>
      </c>
      <c r="B90" s="36">
        <f>SUM(B91:B95)</f>
        <v>140</v>
      </c>
      <c r="C90" s="36">
        <f t="shared" ref="C90:L90" si="24">SUM(C91:C95)</f>
        <v>165</v>
      </c>
      <c r="D90" s="29">
        <f t="shared" si="21"/>
        <v>117.85714285714286</v>
      </c>
      <c r="E90" s="35">
        <f t="shared" si="24"/>
        <v>1030</v>
      </c>
      <c r="F90" s="35">
        <f t="shared" si="24"/>
        <v>2031</v>
      </c>
      <c r="G90" s="29">
        <f t="shared" si="20"/>
        <v>197.18446601941747</v>
      </c>
      <c r="H90" s="36"/>
      <c r="I90" s="36"/>
      <c r="J90" s="36"/>
      <c r="K90" s="36">
        <f t="shared" si="24"/>
        <v>300</v>
      </c>
      <c r="L90" s="36">
        <f t="shared" si="24"/>
        <v>303</v>
      </c>
      <c r="M90" s="29">
        <f t="shared" ref="M90:M102" si="25">SUM(L90*100/K90)</f>
        <v>101</v>
      </c>
    </row>
    <row r="91" spans="1:13" x14ac:dyDescent="0.35">
      <c r="A91" s="41" t="s">
        <v>141</v>
      </c>
      <c r="B91" s="77">
        <v>20</v>
      </c>
      <c r="C91" s="77">
        <v>20</v>
      </c>
      <c r="D91" s="29">
        <f t="shared" si="21"/>
        <v>100</v>
      </c>
      <c r="E91" s="40">
        <v>380</v>
      </c>
      <c r="F91" s="40">
        <v>542</v>
      </c>
      <c r="G91" s="30">
        <f t="shared" si="20"/>
        <v>142.63157894736841</v>
      </c>
      <c r="H91" s="77"/>
      <c r="I91" s="77"/>
      <c r="J91" s="77"/>
      <c r="K91" s="40"/>
      <c r="L91" s="40"/>
      <c r="M91" s="29"/>
    </row>
    <row r="92" spans="1:13" x14ac:dyDescent="0.35">
      <c r="A92" s="41" t="s">
        <v>219</v>
      </c>
      <c r="B92" s="77">
        <v>20</v>
      </c>
      <c r="C92" s="77">
        <v>20</v>
      </c>
      <c r="D92" s="29">
        <f t="shared" si="21"/>
        <v>100</v>
      </c>
      <c r="E92" s="40">
        <v>160</v>
      </c>
      <c r="F92" s="40">
        <v>322</v>
      </c>
      <c r="G92" s="30">
        <f t="shared" si="20"/>
        <v>201.25</v>
      </c>
      <c r="H92" s="77"/>
      <c r="I92" s="77"/>
      <c r="J92" s="77"/>
      <c r="K92" s="40"/>
      <c r="L92" s="40"/>
      <c r="M92" s="29"/>
    </row>
    <row r="93" spans="1:13" x14ac:dyDescent="0.35">
      <c r="A93" s="41" t="s">
        <v>220</v>
      </c>
      <c r="B93" s="77">
        <v>40</v>
      </c>
      <c r="C93" s="77">
        <v>45</v>
      </c>
      <c r="D93" s="29">
        <f t="shared" si="21"/>
        <v>112.5</v>
      </c>
      <c r="E93" s="40">
        <v>110</v>
      </c>
      <c r="F93" s="40">
        <v>122</v>
      </c>
      <c r="G93" s="30">
        <f t="shared" si="20"/>
        <v>110.90909090909091</v>
      </c>
      <c r="H93" s="77"/>
      <c r="I93" s="77"/>
      <c r="J93" s="77"/>
      <c r="K93" s="40">
        <v>100</v>
      </c>
      <c r="L93" s="40">
        <v>103</v>
      </c>
      <c r="M93" s="30">
        <f t="shared" si="25"/>
        <v>103</v>
      </c>
    </row>
    <row r="94" spans="1:13" x14ac:dyDescent="0.35">
      <c r="A94" s="41" t="s">
        <v>221</v>
      </c>
      <c r="B94" s="77">
        <v>20</v>
      </c>
      <c r="C94" s="77">
        <v>25</v>
      </c>
      <c r="D94" s="29">
        <f t="shared" si="21"/>
        <v>125</v>
      </c>
      <c r="E94" s="40">
        <v>270</v>
      </c>
      <c r="F94" s="40">
        <v>393</v>
      </c>
      <c r="G94" s="30">
        <f t="shared" si="20"/>
        <v>145.55555555555554</v>
      </c>
      <c r="H94" s="77"/>
      <c r="I94" s="77"/>
      <c r="J94" s="77"/>
      <c r="K94" s="40">
        <v>100</v>
      </c>
      <c r="L94" s="40">
        <v>100</v>
      </c>
      <c r="M94" s="30">
        <f t="shared" si="25"/>
        <v>100</v>
      </c>
    </row>
    <row r="95" spans="1:13" x14ac:dyDescent="0.35">
      <c r="A95" s="41" t="s">
        <v>222</v>
      </c>
      <c r="B95" s="77">
        <v>40</v>
      </c>
      <c r="C95" s="77">
        <v>55</v>
      </c>
      <c r="D95" s="29">
        <f t="shared" si="21"/>
        <v>137.5</v>
      </c>
      <c r="E95" s="40">
        <v>110</v>
      </c>
      <c r="F95" s="40">
        <v>652</v>
      </c>
      <c r="G95" s="30">
        <f t="shared" si="20"/>
        <v>592.72727272727275</v>
      </c>
      <c r="H95" s="77"/>
      <c r="I95" s="77"/>
      <c r="J95" s="77"/>
      <c r="K95" s="40">
        <v>100</v>
      </c>
      <c r="L95" s="40">
        <v>100</v>
      </c>
      <c r="M95" s="30">
        <f t="shared" si="25"/>
        <v>100</v>
      </c>
    </row>
    <row r="96" spans="1:13" s="39" customFormat="1" x14ac:dyDescent="0.35">
      <c r="A96" s="45" t="s">
        <v>167</v>
      </c>
      <c r="B96" s="36">
        <f>SUM(B97:B98)</f>
        <v>60</v>
      </c>
      <c r="C96" s="36">
        <f t="shared" ref="C96:L96" si="26">SUM(C97:C98)</f>
        <v>67</v>
      </c>
      <c r="D96" s="29">
        <f t="shared" si="21"/>
        <v>111.66666666666667</v>
      </c>
      <c r="E96" s="35">
        <f t="shared" si="26"/>
        <v>330</v>
      </c>
      <c r="F96" s="35">
        <f t="shared" si="26"/>
        <v>824</v>
      </c>
      <c r="G96" s="29">
        <f t="shared" si="20"/>
        <v>249.69696969696969</v>
      </c>
      <c r="H96" s="36"/>
      <c r="I96" s="36"/>
      <c r="J96" s="36"/>
      <c r="K96" s="36">
        <f t="shared" si="26"/>
        <v>200</v>
      </c>
      <c r="L96" s="36">
        <f t="shared" si="26"/>
        <v>214</v>
      </c>
      <c r="M96" s="29">
        <f t="shared" si="25"/>
        <v>107</v>
      </c>
    </row>
    <row r="97" spans="1:13" x14ac:dyDescent="0.35">
      <c r="A97" s="41" t="s">
        <v>146</v>
      </c>
      <c r="B97" s="77">
        <v>40</v>
      </c>
      <c r="C97" s="77">
        <v>46</v>
      </c>
      <c r="D97" s="29">
        <f t="shared" si="21"/>
        <v>115</v>
      </c>
      <c r="E97" s="40">
        <v>270</v>
      </c>
      <c r="F97" s="40">
        <v>675</v>
      </c>
      <c r="G97" s="30">
        <f t="shared" si="20"/>
        <v>250</v>
      </c>
      <c r="H97" s="77"/>
      <c r="I97" s="77"/>
      <c r="J97" s="77"/>
      <c r="K97" s="40"/>
      <c r="L97" s="40"/>
      <c r="M97" s="29"/>
    </row>
    <row r="98" spans="1:13" x14ac:dyDescent="0.35">
      <c r="A98" s="41" t="s">
        <v>147</v>
      </c>
      <c r="B98" s="77">
        <v>20</v>
      </c>
      <c r="C98" s="77">
        <v>21</v>
      </c>
      <c r="D98" s="29">
        <f t="shared" si="21"/>
        <v>105</v>
      </c>
      <c r="E98" s="40">
        <v>60</v>
      </c>
      <c r="F98" s="40">
        <v>149</v>
      </c>
      <c r="G98" s="30">
        <f t="shared" si="20"/>
        <v>248.33333333333334</v>
      </c>
      <c r="H98" s="77"/>
      <c r="I98" s="77"/>
      <c r="J98" s="77"/>
      <c r="K98" s="40">
        <v>200</v>
      </c>
      <c r="L98" s="40">
        <v>214</v>
      </c>
      <c r="M98" s="30">
        <f t="shared" si="25"/>
        <v>107</v>
      </c>
    </row>
    <row r="99" spans="1:13" s="39" customFormat="1" x14ac:dyDescent="0.35">
      <c r="A99" s="45" t="s">
        <v>168</v>
      </c>
      <c r="B99" s="36">
        <f>SUM(B100:B102)</f>
        <v>100</v>
      </c>
      <c r="C99" s="36">
        <f t="shared" ref="C99:L99" si="27">SUM(C100:C102)</f>
        <v>132</v>
      </c>
      <c r="D99" s="29">
        <f t="shared" si="21"/>
        <v>132</v>
      </c>
      <c r="E99" s="35">
        <f t="shared" si="27"/>
        <v>450</v>
      </c>
      <c r="F99" s="35">
        <f t="shared" si="27"/>
        <v>1617</v>
      </c>
      <c r="G99" s="29">
        <f t="shared" si="20"/>
        <v>359.33333333333331</v>
      </c>
      <c r="H99" s="36"/>
      <c r="I99" s="36"/>
      <c r="J99" s="36"/>
      <c r="K99" s="36">
        <f t="shared" si="27"/>
        <v>100</v>
      </c>
      <c r="L99" s="36">
        <f t="shared" si="27"/>
        <v>100</v>
      </c>
      <c r="M99" s="29">
        <f t="shared" si="25"/>
        <v>100</v>
      </c>
    </row>
    <row r="100" spans="1:13" x14ac:dyDescent="0.35">
      <c r="A100" s="41" t="s">
        <v>148</v>
      </c>
      <c r="B100" s="77">
        <v>60</v>
      </c>
      <c r="C100" s="77">
        <v>66</v>
      </c>
      <c r="D100" s="29">
        <f t="shared" si="21"/>
        <v>110</v>
      </c>
      <c r="E100" s="40">
        <v>220</v>
      </c>
      <c r="F100" s="40">
        <v>670</v>
      </c>
      <c r="G100" s="30">
        <f t="shared" si="20"/>
        <v>304.54545454545456</v>
      </c>
      <c r="H100" s="77"/>
      <c r="I100" s="77"/>
      <c r="J100" s="77"/>
      <c r="K100" s="40"/>
      <c r="L100" s="40"/>
      <c r="M100" s="29"/>
    </row>
    <row r="101" spans="1:13" x14ac:dyDescent="0.35">
      <c r="A101" s="41" t="s">
        <v>223</v>
      </c>
      <c r="B101" s="77">
        <v>20</v>
      </c>
      <c r="C101" s="77">
        <v>44</v>
      </c>
      <c r="D101" s="29">
        <f t="shared" si="21"/>
        <v>220</v>
      </c>
      <c r="E101" s="40">
        <v>120</v>
      </c>
      <c r="F101" s="40">
        <v>722</v>
      </c>
      <c r="G101" s="30">
        <f t="shared" si="20"/>
        <v>601.66666666666663</v>
      </c>
      <c r="H101" s="77"/>
      <c r="I101" s="77"/>
      <c r="J101" s="77"/>
      <c r="K101" s="40"/>
      <c r="L101" s="40"/>
      <c r="M101" s="29"/>
    </row>
    <row r="102" spans="1:13" x14ac:dyDescent="0.35">
      <c r="A102" s="41" t="s">
        <v>224</v>
      </c>
      <c r="B102" s="77">
        <v>20</v>
      </c>
      <c r="C102" s="77">
        <v>22</v>
      </c>
      <c r="D102" s="29">
        <f t="shared" si="21"/>
        <v>110</v>
      </c>
      <c r="E102" s="40">
        <v>110</v>
      </c>
      <c r="F102" s="40">
        <v>225</v>
      </c>
      <c r="G102" s="30">
        <f t="shared" si="20"/>
        <v>204.54545454545453</v>
      </c>
      <c r="H102" s="77"/>
      <c r="I102" s="77"/>
      <c r="J102" s="77"/>
      <c r="K102" s="40">
        <v>100</v>
      </c>
      <c r="L102" s="40">
        <v>100</v>
      </c>
      <c r="M102" s="29">
        <f t="shared" si="25"/>
        <v>100</v>
      </c>
    </row>
    <row r="103" spans="1:13" s="39" customFormat="1" x14ac:dyDescent="0.35">
      <c r="A103" s="45" t="s">
        <v>169</v>
      </c>
      <c r="B103" s="36">
        <f>SUM(B104:B106)</f>
        <v>340</v>
      </c>
      <c r="C103" s="36">
        <f t="shared" ref="C103:F103" si="28">SUM(C104:C106)</f>
        <v>578</v>
      </c>
      <c r="D103" s="29">
        <f t="shared" si="21"/>
        <v>170</v>
      </c>
      <c r="E103" s="35">
        <f t="shared" si="28"/>
        <v>470</v>
      </c>
      <c r="F103" s="35">
        <f t="shared" si="28"/>
        <v>1261</v>
      </c>
      <c r="G103" s="29">
        <f t="shared" si="20"/>
        <v>268.29787234042556</v>
      </c>
      <c r="H103" s="36"/>
      <c r="I103" s="36"/>
      <c r="J103" s="36"/>
      <c r="K103" s="36"/>
      <c r="L103" s="36"/>
      <c r="M103" s="29"/>
    </row>
    <row r="104" spans="1:13" x14ac:dyDescent="0.35">
      <c r="A104" s="41" t="s">
        <v>149</v>
      </c>
      <c r="B104" s="77">
        <v>220</v>
      </c>
      <c r="C104" s="77">
        <v>379</v>
      </c>
      <c r="D104" s="29">
        <f t="shared" si="21"/>
        <v>172.27272727272728</v>
      </c>
      <c r="E104" s="40">
        <v>220</v>
      </c>
      <c r="F104" s="40">
        <v>687</v>
      </c>
      <c r="G104" s="30">
        <f t="shared" si="20"/>
        <v>312.27272727272725</v>
      </c>
      <c r="H104" s="77"/>
      <c r="I104" s="77"/>
      <c r="J104" s="77"/>
      <c r="K104" s="40"/>
      <c r="L104" s="40"/>
      <c r="M104" s="29"/>
    </row>
    <row r="105" spans="1:13" x14ac:dyDescent="0.35">
      <c r="A105" s="41" t="s">
        <v>225</v>
      </c>
      <c r="B105" s="77">
        <v>40</v>
      </c>
      <c r="C105" s="77">
        <v>41</v>
      </c>
      <c r="D105" s="29">
        <f t="shared" si="21"/>
        <v>102.5</v>
      </c>
      <c r="E105" s="40">
        <v>110</v>
      </c>
      <c r="F105" s="40">
        <v>213</v>
      </c>
      <c r="G105" s="30">
        <f t="shared" si="20"/>
        <v>193.63636363636363</v>
      </c>
      <c r="H105" s="77"/>
      <c r="I105" s="77"/>
      <c r="J105" s="77"/>
      <c r="K105" s="40"/>
      <c r="L105" s="40"/>
      <c r="M105" s="29"/>
    </row>
    <row r="106" spans="1:13" x14ac:dyDescent="0.35">
      <c r="A106" s="41" t="s">
        <v>226</v>
      </c>
      <c r="B106" s="77">
        <v>80</v>
      </c>
      <c r="C106" s="77">
        <v>158</v>
      </c>
      <c r="D106" s="29">
        <f t="shared" si="21"/>
        <v>197.5</v>
      </c>
      <c r="E106" s="40">
        <v>140</v>
      </c>
      <c r="F106" s="40">
        <v>361</v>
      </c>
      <c r="G106" s="30">
        <f t="shared" si="20"/>
        <v>257.85714285714283</v>
      </c>
      <c r="H106" s="77"/>
      <c r="I106" s="77"/>
      <c r="J106" s="77"/>
      <c r="K106" s="40"/>
      <c r="L106" s="40"/>
      <c r="M106" s="29"/>
    </row>
    <row r="107" spans="1:13" s="39" customFormat="1" x14ac:dyDescent="0.35">
      <c r="A107" s="45" t="s">
        <v>170</v>
      </c>
      <c r="B107" s="36">
        <f>SUM(B108:B110)</f>
        <v>160</v>
      </c>
      <c r="C107" s="36">
        <f t="shared" ref="C107:F107" si="29">SUM(C108:C110)</f>
        <v>166</v>
      </c>
      <c r="D107" s="29">
        <f t="shared" si="21"/>
        <v>103.75</v>
      </c>
      <c r="E107" s="35">
        <f t="shared" si="29"/>
        <v>510</v>
      </c>
      <c r="F107" s="35">
        <f t="shared" si="29"/>
        <v>868</v>
      </c>
      <c r="G107" s="29">
        <f t="shared" si="20"/>
        <v>170.19607843137254</v>
      </c>
      <c r="H107" s="36"/>
      <c r="I107" s="36"/>
      <c r="J107" s="36"/>
      <c r="K107" s="36"/>
      <c r="L107" s="36"/>
      <c r="M107" s="29"/>
    </row>
    <row r="108" spans="1:13" x14ac:dyDescent="0.35">
      <c r="A108" s="41" t="s">
        <v>150</v>
      </c>
      <c r="B108" s="77">
        <v>40</v>
      </c>
      <c r="C108" s="77">
        <v>40</v>
      </c>
      <c r="D108" s="29">
        <f t="shared" si="21"/>
        <v>100</v>
      </c>
      <c r="E108" s="40">
        <v>240</v>
      </c>
      <c r="F108" s="40">
        <v>416</v>
      </c>
      <c r="G108" s="30">
        <f t="shared" si="20"/>
        <v>173.33333333333334</v>
      </c>
      <c r="H108" s="77"/>
      <c r="I108" s="77"/>
      <c r="J108" s="77"/>
      <c r="K108" s="40"/>
      <c r="L108" s="40"/>
      <c r="M108" s="29"/>
    </row>
    <row r="109" spans="1:13" x14ac:dyDescent="0.35">
      <c r="A109" s="41" t="s">
        <v>227</v>
      </c>
      <c r="B109" s="77">
        <v>60</v>
      </c>
      <c r="C109" s="77">
        <v>66</v>
      </c>
      <c r="D109" s="29">
        <f t="shared" si="21"/>
        <v>110</v>
      </c>
      <c r="E109" s="40">
        <v>110</v>
      </c>
      <c r="F109" s="40">
        <v>169</v>
      </c>
      <c r="G109" s="30">
        <f t="shared" si="20"/>
        <v>153.63636363636363</v>
      </c>
      <c r="H109" s="77"/>
      <c r="I109" s="77"/>
      <c r="J109" s="77"/>
      <c r="K109" s="40"/>
      <c r="L109" s="40"/>
      <c r="M109" s="29"/>
    </row>
    <row r="110" spans="1:13" x14ac:dyDescent="0.35">
      <c r="A110" s="41" t="s">
        <v>228</v>
      </c>
      <c r="B110" s="77">
        <v>60</v>
      </c>
      <c r="C110" s="77">
        <v>60</v>
      </c>
      <c r="D110" s="29">
        <f t="shared" si="21"/>
        <v>100</v>
      </c>
      <c r="E110" s="40">
        <v>160</v>
      </c>
      <c r="F110" s="40">
        <v>283</v>
      </c>
      <c r="G110" s="30">
        <f t="shared" si="20"/>
        <v>176.875</v>
      </c>
      <c r="H110" s="77"/>
      <c r="I110" s="77"/>
      <c r="J110" s="77"/>
      <c r="K110" s="40"/>
      <c r="L110" s="40"/>
      <c r="M110" s="29"/>
    </row>
    <row r="111" spans="1:13" s="39" customFormat="1" x14ac:dyDescent="0.35">
      <c r="A111" s="38" t="s">
        <v>152</v>
      </c>
      <c r="B111" s="36">
        <v>40</v>
      </c>
      <c r="C111" s="36">
        <v>45</v>
      </c>
      <c r="D111" s="29">
        <f t="shared" si="21"/>
        <v>112.5</v>
      </c>
      <c r="E111" s="35">
        <v>170</v>
      </c>
      <c r="F111" s="35">
        <v>212</v>
      </c>
      <c r="G111" s="29">
        <f t="shared" si="20"/>
        <v>124.70588235294117</v>
      </c>
      <c r="H111" s="36"/>
      <c r="I111" s="36"/>
      <c r="J111" s="36"/>
      <c r="K111" s="35"/>
      <c r="L111" s="35"/>
      <c r="M111" s="29"/>
    </row>
    <row r="112" spans="1:13" s="39" customFormat="1" x14ac:dyDescent="0.35">
      <c r="A112" s="38" t="s">
        <v>153</v>
      </c>
      <c r="B112" s="36">
        <v>40</v>
      </c>
      <c r="C112" s="36">
        <v>40</v>
      </c>
      <c r="D112" s="29">
        <f t="shared" si="21"/>
        <v>100</v>
      </c>
      <c r="E112" s="35">
        <v>170</v>
      </c>
      <c r="F112" s="35">
        <v>248</v>
      </c>
      <c r="G112" s="29">
        <f t="shared" si="20"/>
        <v>145.88235294117646</v>
      </c>
      <c r="H112" s="36"/>
      <c r="I112" s="36"/>
      <c r="J112" s="36"/>
      <c r="K112" s="35"/>
      <c r="L112" s="35"/>
      <c r="M112" s="29"/>
    </row>
    <row r="113" spans="1:13" s="39" customFormat="1" x14ac:dyDescent="0.35">
      <c r="A113" s="38" t="s">
        <v>151</v>
      </c>
      <c r="B113" s="36">
        <v>40</v>
      </c>
      <c r="C113" s="36">
        <v>54</v>
      </c>
      <c r="D113" s="29">
        <f t="shared" si="21"/>
        <v>135</v>
      </c>
      <c r="E113" s="35">
        <v>110</v>
      </c>
      <c r="F113" s="35">
        <v>420</v>
      </c>
      <c r="G113" s="29">
        <f t="shared" si="20"/>
        <v>381.81818181818181</v>
      </c>
      <c r="H113" s="36"/>
      <c r="I113" s="36"/>
      <c r="J113" s="36"/>
      <c r="K113" s="35"/>
      <c r="L113" s="35"/>
      <c r="M113" s="29"/>
    </row>
    <row r="114" spans="1:13" ht="18.75" x14ac:dyDescent="0.3">
      <c r="A114" s="112"/>
      <c r="B114" s="112"/>
      <c r="C114" s="112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</row>
    <row r="115" spans="1:13" ht="18.75" x14ac:dyDescent="0.3">
      <c r="K115" s="39"/>
      <c r="L115" s="39"/>
      <c r="M115" s="39"/>
    </row>
  </sheetData>
  <mergeCells count="13">
    <mergeCell ref="A1:M1"/>
    <mergeCell ref="A2:M2"/>
    <mergeCell ref="A4:A7"/>
    <mergeCell ref="B4:J4"/>
    <mergeCell ref="K4:M4"/>
    <mergeCell ref="B5:D5"/>
    <mergeCell ref="E5:G5"/>
    <mergeCell ref="H5:J5"/>
    <mergeCell ref="A114:M114"/>
    <mergeCell ref="K5:M5"/>
    <mergeCell ref="B6:D6"/>
    <mergeCell ref="E6:G6"/>
    <mergeCell ref="H6:J6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6"/>
  <sheetViews>
    <sheetView zoomScale="130" zoomScaleNormal="130" workbookViewId="0">
      <pane xSplit="1" ySplit="7" topLeftCell="D8" activePane="bottomRight" state="frozen"/>
      <selection pane="topRight" activeCell="B1" sqref="B1"/>
      <selection pane="bottomLeft" activeCell="A8" sqref="A8"/>
      <selection pane="bottomRight" activeCell="I99" sqref="I99"/>
    </sheetView>
  </sheetViews>
  <sheetFormatPr defaultColWidth="9" defaultRowHeight="18" x14ac:dyDescent="0.35"/>
  <cols>
    <col min="1" max="1" width="32.59765625" style="31" customWidth="1"/>
    <col min="2" max="4" width="8.5" style="31" customWidth="1"/>
    <col min="5" max="7" width="9.5" style="31" customWidth="1"/>
    <col min="8" max="10" width="7.5" style="31" customWidth="1"/>
    <col min="11" max="16" width="7.8984375" style="31" customWidth="1"/>
    <col min="17" max="16384" width="9" style="31"/>
  </cols>
  <sheetData>
    <row r="1" spans="1:16" x14ac:dyDescent="0.35">
      <c r="A1" s="90" t="s">
        <v>248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</row>
    <row r="2" spans="1:16" x14ac:dyDescent="0.35">
      <c r="A2" s="90" t="s">
        <v>287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</row>
    <row r="4" spans="1:16" x14ac:dyDescent="0.35">
      <c r="A4" s="108" t="s">
        <v>125</v>
      </c>
      <c r="B4" s="102" t="s">
        <v>275</v>
      </c>
      <c r="C4" s="103"/>
      <c r="D4" s="104"/>
      <c r="E4" s="102" t="s">
        <v>278</v>
      </c>
      <c r="F4" s="103"/>
      <c r="G4" s="103"/>
      <c r="H4" s="103"/>
      <c r="I4" s="103"/>
      <c r="J4" s="104"/>
      <c r="K4" s="97" t="s">
        <v>174</v>
      </c>
      <c r="L4" s="97"/>
      <c r="M4" s="97"/>
      <c r="N4" s="97" t="s">
        <v>176</v>
      </c>
      <c r="O4" s="97"/>
      <c r="P4" s="97"/>
    </row>
    <row r="5" spans="1:16" x14ac:dyDescent="0.35">
      <c r="A5" s="108"/>
      <c r="B5" s="105" t="s">
        <v>276</v>
      </c>
      <c r="C5" s="106"/>
      <c r="D5" s="107"/>
      <c r="E5" s="102" t="s">
        <v>172</v>
      </c>
      <c r="F5" s="103"/>
      <c r="G5" s="104"/>
      <c r="H5" s="102" t="s">
        <v>279</v>
      </c>
      <c r="I5" s="103"/>
      <c r="J5" s="104"/>
      <c r="K5" s="116" t="s">
        <v>175</v>
      </c>
      <c r="L5" s="116"/>
      <c r="M5" s="116"/>
      <c r="N5" s="116" t="s">
        <v>175</v>
      </c>
      <c r="O5" s="116"/>
      <c r="P5" s="116"/>
    </row>
    <row r="6" spans="1:16" x14ac:dyDescent="0.35">
      <c r="A6" s="108"/>
      <c r="B6" s="109" t="s">
        <v>277</v>
      </c>
      <c r="C6" s="110"/>
      <c r="D6" s="111"/>
      <c r="E6" s="91" t="s">
        <v>173</v>
      </c>
      <c r="F6" s="92"/>
      <c r="G6" s="93"/>
      <c r="H6" s="91" t="s">
        <v>280</v>
      </c>
      <c r="I6" s="92"/>
      <c r="J6" s="93"/>
      <c r="K6" s="66"/>
      <c r="L6" s="67"/>
      <c r="M6" s="68"/>
      <c r="N6" s="67"/>
      <c r="O6" s="67"/>
      <c r="P6" s="68"/>
    </row>
    <row r="7" spans="1:16" x14ac:dyDescent="0.35">
      <c r="A7" s="108"/>
      <c r="B7" s="33" t="s">
        <v>126</v>
      </c>
      <c r="C7" s="33" t="s">
        <v>127</v>
      </c>
      <c r="D7" s="33" t="s">
        <v>156</v>
      </c>
      <c r="E7" s="33" t="s">
        <v>126</v>
      </c>
      <c r="F7" s="33" t="s">
        <v>127</v>
      </c>
      <c r="G7" s="33" t="s">
        <v>156</v>
      </c>
      <c r="H7" s="33" t="s">
        <v>126</v>
      </c>
      <c r="I7" s="33" t="s">
        <v>127</v>
      </c>
      <c r="J7" s="33" t="s">
        <v>156</v>
      </c>
      <c r="K7" s="32" t="s">
        <v>126</v>
      </c>
      <c r="L7" s="32" t="s">
        <v>127</v>
      </c>
      <c r="M7" s="32" t="s">
        <v>156</v>
      </c>
      <c r="N7" s="32" t="s">
        <v>126</v>
      </c>
      <c r="O7" s="32" t="s">
        <v>127</v>
      </c>
      <c r="P7" s="32" t="s">
        <v>156</v>
      </c>
    </row>
    <row r="8" spans="1:16" x14ac:dyDescent="0.35">
      <c r="A8" s="34" t="s">
        <v>157</v>
      </c>
      <c r="B8" s="35">
        <f>SUM(B12+B16+B19+B24+B28+B33+B38+B44+B50+B55+B61+B65+B69+B72+B74+B78+B83+B87+B91+B97+B100+B104+B108+B112+B113+B114)</f>
        <v>2000</v>
      </c>
      <c r="C8" s="35">
        <f>SUM(C12+C16+C19+C24+C28+C33+C38+C44+C50+C55+C61+C65+C69+C72+C74+C78+C83+C87+C91+C97+C100+C104+C108+C112+C113+C114)</f>
        <v>2003</v>
      </c>
      <c r="D8" s="29">
        <f>SUM(C12*100/B12)</f>
        <v>100.15</v>
      </c>
      <c r="E8" s="35">
        <f t="shared" ref="E8:O8" si="0">SUM(E16+E19+E24+E28+E33+E38+E44+E50+E55+E61+E65+E69+E72+E74+E78+E83+E87+E91+E97+E100+E104+E108+E112+E113+E114)</f>
        <v>3505510</v>
      </c>
      <c r="F8" s="35">
        <f t="shared" si="0"/>
        <v>4404994</v>
      </c>
      <c r="G8" s="29">
        <f>SUM(F8*100/E8)</f>
        <v>125.65914802696327</v>
      </c>
      <c r="H8" s="71">
        <f t="shared" si="0"/>
        <v>60</v>
      </c>
      <c r="I8" s="71">
        <f t="shared" si="0"/>
        <v>64</v>
      </c>
      <c r="J8" s="29">
        <f t="shared" si="0"/>
        <v>106.66666666666667</v>
      </c>
      <c r="K8" s="35">
        <f>SUM(K16+K19+K24+K28+K33+K38+K44+K50+K55+K61+K65+K69+K72+K74+K78+K83+K87+K91+K97+K100+K104+K108+K112+K113+K114+K13)</f>
        <v>20000</v>
      </c>
      <c r="L8" s="35">
        <f>SUM(L16+L19+L24+L28+L33+L38+L44+L50+L55+L61+L65+L69+L72+L74+L78+L83+L87+L91+L97+L100+L104+L108+L112+L113+L114+L13)</f>
        <v>31826</v>
      </c>
      <c r="M8" s="29">
        <f>SUM(L8*100/K8)</f>
        <v>159.13</v>
      </c>
      <c r="N8" s="35">
        <f t="shared" si="0"/>
        <v>6800</v>
      </c>
      <c r="O8" s="35">
        <f t="shared" si="0"/>
        <v>8263</v>
      </c>
      <c r="P8" s="29">
        <f>SUM(O8*100/N8)</f>
        <v>121.51470588235294</v>
      </c>
    </row>
    <row r="9" spans="1:16" x14ac:dyDescent="0.35">
      <c r="A9" s="88" t="s">
        <v>229</v>
      </c>
      <c r="B9" s="35"/>
      <c r="C9" s="35"/>
      <c r="D9" s="29"/>
      <c r="E9" s="35"/>
      <c r="F9" s="35"/>
      <c r="G9" s="29"/>
      <c r="H9" s="71"/>
      <c r="I9" s="71"/>
      <c r="J9" s="29"/>
      <c r="K9" s="35"/>
      <c r="L9" s="35"/>
      <c r="M9" s="29"/>
      <c r="N9" s="35"/>
      <c r="O9" s="35"/>
      <c r="P9" s="29"/>
    </row>
    <row r="10" spans="1:16" x14ac:dyDescent="0.35">
      <c r="A10" s="20" t="s">
        <v>0</v>
      </c>
      <c r="B10" s="35"/>
      <c r="C10" s="35"/>
      <c r="D10" s="29"/>
      <c r="E10" s="35"/>
      <c r="F10" s="35"/>
      <c r="G10" s="29"/>
      <c r="H10" s="71"/>
      <c r="I10" s="71"/>
      <c r="J10" s="29"/>
      <c r="K10" s="35"/>
      <c r="L10" s="35"/>
      <c r="M10" s="29"/>
      <c r="N10" s="35"/>
      <c r="O10" s="35"/>
      <c r="P10" s="29"/>
    </row>
    <row r="11" spans="1:16" x14ac:dyDescent="0.35">
      <c r="A11" s="89" t="s">
        <v>1</v>
      </c>
      <c r="B11" s="35"/>
      <c r="C11" s="35"/>
      <c r="D11" s="29"/>
      <c r="E11" s="35"/>
      <c r="F11" s="35"/>
      <c r="G11" s="29"/>
      <c r="H11" s="71"/>
      <c r="I11" s="71"/>
      <c r="J11" s="29"/>
      <c r="K11" s="35"/>
      <c r="L11" s="35"/>
      <c r="M11" s="29"/>
      <c r="N11" s="35"/>
      <c r="O11" s="35"/>
      <c r="P11" s="29"/>
    </row>
    <row r="12" spans="1:16" x14ac:dyDescent="0.35">
      <c r="A12" s="20" t="s">
        <v>238</v>
      </c>
      <c r="B12" s="35">
        <v>2000</v>
      </c>
      <c r="C12" s="35">
        <v>2003</v>
      </c>
      <c r="D12" s="29">
        <f>SUM(C12*100/B12)</f>
        <v>100.15</v>
      </c>
      <c r="E12" s="35"/>
      <c r="F12" s="35"/>
      <c r="G12" s="29"/>
      <c r="H12" s="71"/>
      <c r="I12" s="71"/>
      <c r="J12" s="29"/>
      <c r="K12" s="35"/>
      <c r="L12" s="35"/>
      <c r="M12" s="29"/>
      <c r="N12" s="71"/>
      <c r="O12" s="71"/>
      <c r="P12" s="29"/>
    </row>
    <row r="13" spans="1:16" s="39" customFormat="1" x14ac:dyDescent="0.35">
      <c r="A13" s="75" t="s">
        <v>281</v>
      </c>
      <c r="B13" s="71"/>
      <c r="C13" s="71"/>
      <c r="D13" s="29"/>
      <c r="E13" s="37"/>
      <c r="F13" s="37"/>
      <c r="G13" s="29"/>
      <c r="H13" s="71"/>
      <c r="I13" s="71"/>
      <c r="J13" s="29"/>
      <c r="K13" s="37">
        <v>60</v>
      </c>
      <c r="L13" s="37">
        <v>98</v>
      </c>
      <c r="M13" s="29">
        <f t="shared" ref="M13:M77" si="1">SUM(L13*100/K13)</f>
        <v>163.33333333333334</v>
      </c>
      <c r="N13" s="73"/>
      <c r="O13" s="73"/>
      <c r="P13" s="29"/>
    </row>
    <row r="14" spans="1:16" s="39" customFormat="1" x14ac:dyDescent="0.35">
      <c r="A14" s="84" t="s">
        <v>171</v>
      </c>
      <c r="B14" s="71"/>
      <c r="C14" s="71"/>
      <c r="D14" s="29"/>
      <c r="E14" s="37"/>
      <c r="F14" s="37"/>
      <c r="G14" s="29"/>
      <c r="H14" s="71"/>
      <c r="I14" s="71"/>
      <c r="J14" s="29"/>
      <c r="K14" s="37"/>
      <c r="L14" s="37"/>
      <c r="M14" s="29"/>
      <c r="N14" s="73"/>
      <c r="O14" s="73"/>
      <c r="P14" s="29"/>
    </row>
    <row r="15" spans="1:16" s="39" customFormat="1" x14ac:dyDescent="0.35">
      <c r="A15" s="84" t="s">
        <v>282</v>
      </c>
      <c r="B15" s="71"/>
      <c r="C15" s="71"/>
      <c r="D15" s="29"/>
      <c r="E15" s="37"/>
      <c r="F15" s="37"/>
      <c r="G15" s="29"/>
      <c r="H15" s="71"/>
      <c r="I15" s="71"/>
      <c r="J15" s="29"/>
      <c r="K15" s="37"/>
      <c r="L15" s="37"/>
      <c r="M15" s="29"/>
      <c r="N15" s="73"/>
      <c r="O15" s="73"/>
      <c r="P15" s="29"/>
    </row>
    <row r="16" spans="1:16" s="39" customFormat="1" x14ac:dyDescent="0.35">
      <c r="A16" s="34" t="s">
        <v>179</v>
      </c>
      <c r="B16" s="71"/>
      <c r="C16" s="71"/>
      <c r="D16" s="29"/>
      <c r="E16" s="35">
        <f t="shared" ref="E16:O16" si="2">SUM(E17:E18)</f>
        <v>395000</v>
      </c>
      <c r="F16" s="35">
        <f t="shared" si="2"/>
        <v>421293</v>
      </c>
      <c r="G16" s="29">
        <f t="shared" ref="G16:G77" si="3">SUM(F16*100/E16)</f>
        <v>106.65645569620253</v>
      </c>
      <c r="H16" s="71"/>
      <c r="I16" s="71"/>
      <c r="J16" s="29"/>
      <c r="K16" s="35">
        <f t="shared" si="2"/>
        <v>600</v>
      </c>
      <c r="L16" s="35">
        <f t="shared" si="2"/>
        <v>1027</v>
      </c>
      <c r="M16" s="29">
        <f t="shared" si="1"/>
        <v>171.16666666666666</v>
      </c>
      <c r="N16" s="71">
        <f t="shared" si="2"/>
        <v>200</v>
      </c>
      <c r="O16" s="71">
        <f t="shared" si="2"/>
        <v>205</v>
      </c>
      <c r="P16" s="29">
        <f t="shared" ref="P16:P77" si="4">SUM(O16*100/N16)</f>
        <v>102.5</v>
      </c>
    </row>
    <row r="17" spans="1:16" ht="21" x14ac:dyDescent="0.4">
      <c r="A17" s="41" t="s">
        <v>128</v>
      </c>
      <c r="B17" s="71"/>
      <c r="C17" s="71"/>
      <c r="D17" s="29"/>
      <c r="E17" s="42">
        <v>315000</v>
      </c>
      <c r="F17" s="42">
        <v>340937</v>
      </c>
      <c r="G17" s="30">
        <f t="shared" si="3"/>
        <v>108.23396825396826</v>
      </c>
      <c r="H17" s="71"/>
      <c r="I17" s="71"/>
      <c r="J17" s="29"/>
      <c r="K17" s="82">
        <v>300</v>
      </c>
      <c r="L17" s="82">
        <v>578</v>
      </c>
      <c r="M17" s="30">
        <f t="shared" si="1"/>
        <v>192.66666666666666</v>
      </c>
      <c r="N17" s="72">
        <v>80</v>
      </c>
      <c r="O17" s="72">
        <v>85</v>
      </c>
      <c r="P17" s="30">
        <f t="shared" si="4"/>
        <v>106.25</v>
      </c>
    </row>
    <row r="18" spans="1:16" ht="21" x14ac:dyDescent="0.4">
      <c r="A18" s="41" t="s">
        <v>180</v>
      </c>
      <c r="B18" s="71"/>
      <c r="C18" s="71"/>
      <c r="D18" s="29"/>
      <c r="E18" s="42">
        <v>80000</v>
      </c>
      <c r="F18" s="42">
        <v>80356</v>
      </c>
      <c r="G18" s="30">
        <f t="shared" si="3"/>
        <v>100.44499999999999</v>
      </c>
      <c r="H18" s="71"/>
      <c r="I18" s="71"/>
      <c r="J18" s="29"/>
      <c r="K18" s="82">
        <v>300</v>
      </c>
      <c r="L18" s="82">
        <v>449</v>
      </c>
      <c r="M18" s="30">
        <f t="shared" si="1"/>
        <v>149.66666666666666</v>
      </c>
      <c r="N18" s="72">
        <v>120</v>
      </c>
      <c r="O18" s="72">
        <v>120</v>
      </c>
      <c r="P18" s="30">
        <f t="shared" si="4"/>
        <v>100</v>
      </c>
    </row>
    <row r="19" spans="1:16" s="39" customFormat="1" x14ac:dyDescent="0.35">
      <c r="A19" s="34" t="s">
        <v>230</v>
      </c>
      <c r="B19" s="71"/>
      <c r="C19" s="71"/>
      <c r="D19" s="29"/>
      <c r="E19" s="35">
        <f t="shared" ref="E19:O19" si="5">SUM(E20:E23)</f>
        <v>14200</v>
      </c>
      <c r="F19" s="35">
        <f t="shared" si="5"/>
        <v>18139</v>
      </c>
      <c r="G19" s="29">
        <f t="shared" si="3"/>
        <v>127.7394366197183</v>
      </c>
      <c r="H19" s="71"/>
      <c r="I19" s="71"/>
      <c r="J19" s="29"/>
      <c r="K19" s="35">
        <f t="shared" si="5"/>
        <v>860</v>
      </c>
      <c r="L19" s="35">
        <f t="shared" si="5"/>
        <v>955</v>
      </c>
      <c r="M19" s="29">
        <f t="shared" si="1"/>
        <v>111.04651162790698</v>
      </c>
      <c r="N19" s="71">
        <f t="shared" si="5"/>
        <v>540</v>
      </c>
      <c r="O19" s="71">
        <f t="shared" si="5"/>
        <v>582</v>
      </c>
      <c r="P19" s="29">
        <f t="shared" si="4"/>
        <v>107.77777777777777</v>
      </c>
    </row>
    <row r="20" spans="1:16" x14ac:dyDescent="0.35">
      <c r="A20" s="41" t="s">
        <v>129</v>
      </c>
      <c r="B20" s="71"/>
      <c r="C20" s="71"/>
      <c r="D20" s="29"/>
      <c r="E20" s="42">
        <v>4700</v>
      </c>
      <c r="F20" s="42">
        <v>6601</v>
      </c>
      <c r="G20" s="30">
        <f t="shared" si="3"/>
        <v>140.44680851063831</v>
      </c>
      <c r="H20" s="71"/>
      <c r="I20" s="71"/>
      <c r="J20" s="29"/>
      <c r="K20" s="83">
        <v>80</v>
      </c>
      <c r="L20" s="83">
        <v>83</v>
      </c>
      <c r="M20" s="30">
        <f t="shared" si="1"/>
        <v>103.75</v>
      </c>
      <c r="N20" s="72">
        <v>80</v>
      </c>
      <c r="O20" s="72">
        <v>105</v>
      </c>
      <c r="P20" s="30">
        <f t="shared" si="4"/>
        <v>131.25</v>
      </c>
    </row>
    <row r="21" spans="1:16" x14ac:dyDescent="0.35">
      <c r="A21" s="41" t="s">
        <v>181</v>
      </c>
      <c r="B21" s="71"/>
      <c r="C21" s="71"/>
      <c r="D21" s="29"/>
      <c r="E21" s="42">
        <v>6000</v>
      </c>
      <c r="F21" s="42">
        <v>6183</v>
      </c>
      <c r="G21" s="30">
        <f t="shared" si="3"/>
        <v>103.05</v>
      </c>
      <c r="H21" s="71"/>
      <c r="I21" s="71"/>
      <c r="J21" s="29"/>
      <c r="K21" s="83">
        <v>100</v>
      </c>
      <c r="L21" s="83">
        <v>111</v>
      </c>
      <c r="M21" s="30">
        <f t="shared" si="1"/>
        <v>111</v>
      </c>
      <c r="N21" s="72">
        <v>80</v>
      </c>
      <c r="O21" s="72">
        <v>90</v>
      </c>
      <c r="P21" s="30">
        <f t="shared" si="4"/>
        <v>112.5</v>
      </c>
    </row>
    <row r="22" spans="1:16" x14ac:dyDescent="0.35">
      <c r="A22" s="41" t="s">
        <v>182</v>
      </c>
      <c r="B22" s="71"/>
      <c r="C22" s="71"/>
      <c r="D22" s="29"/>
      <c r="E22" s="42">
        <v>2000</v>
      </c>
      <c r="F22" s="42">
        <v>3542</v>
      </c>
      <c r="G22" s="30">
        <f t="shared" si="3"/>
        <v>177.1</v>
      </c>
      <c r="H22" s="71"/>
      <c r="I22" s="71"/>
      <c r="J22" s="29"/>
      <c r="K22" s="83">
        <v>200</v>
      </c>
      <c r="L22" s="83">
        <v>237</v>
      </c>
      <c r="M22" s="30">
        <f t="shared" si="1"/>
        <v>118.5</v>
      </c>
      <c r="N22" s="72">
        <v>100</v>
      </c>
      <c r="O22" s="72">
        <v>105</v>
      </c>
      <c r="P22" s="30">
        <f t="shared" si="4"/>
        <v>105</v>
      </c>
    </row>
    <row r="23" spans="1:16" x14ac:dyDescent="0.35">
      <c r="A23" s="41" t="s">
        <v>183</v>
      </c>
      <c r="B23" s="71"/>
      <c r="C23" s="71"/>
      <c r="D23" s="29"/>
      <c r="E23" s="42">
        <v>1500</v>
      </c>
      <c r="F23" s="42">
        <v>1813</v>
      </c>
      <c r="G23" s="30">
        <f t="shared" si="3"/>
        <v>120.86666666666666</v>
      </c>
      <c r="H23" s="71"/>
      <c r="I23" s="71"/>
      <c r="J23" s="29"/>
      <c r="K23" s="83">
        <v>480</v>
      </c>
      <c r="L23" s="83">
        <v>524</v>
      </c>
      <c r="M23" s="30">
        <f t="shared" si="1"/>
        <v>109.16666666666667</v>
      </c>
      <c r="N23" s="72">
        <v>280</v>
      </c>
      <c r="O23" s="72">
        <v>282</v>
      </c>
      <c r="P23" s="30">
        <f t="shared" si="4"/>
        <v>100.71428571428571</v>
      </c>
    </row>
    <row r="24" spans="1:16" s="39" customFormat="1" x14ac:dyDescent="0.35">
      <c r="A24" s="34" t="s">
        <v>231</v>
      </c>
      <c r="B24" s="71"/>
      <c r="C24" s="71"/>
      <c r="D24" s="29"/>
      <c r="E24" s="35">
        <f t="shared" ref="E24:O24" si="6">SUM(E25:E27)</f>
        <v>273000</v>
      </c>
      <c r="F24" s="35">
        <f t="shared" si="6"/>
        <v>381398</v>
      </c>
      <c r="G24" s="29">
        <f t="shared" si="3"/>
        <v>139.70622710622712</v>
      </c>
      <c r="H24" s="71"/>
      <c r="I24" s="71"/>
      <c r="J24" s="29"/>
      <c r="K24" s="35">
        <f t="shared" si="6"/>
        <v>360</v>
      </c>
      <c r="L24" s="35">
        <f t="shared" si="6"/>
        <v>503</v>
      </c>
      <c r="M24" s="29">
        <f t="shared" si="1"/>
        <v>139.72222222222223</v>
      </c>
      <c r="N24" s="71">
        <f t="shared" si="6"/>
        <v>220</v>
      </c>
      <c r="O24" s="71">
        <f t="shared" si="6"/>
        <v>269</v>
      </c>
      <c r="P24" s="29">
        <f t="shared" si="4"/>
        <v>122.27272727272727</v>
      </c>
    </row>
    <row r="25" spans="1:16" x14ac:dyDescent="0.35">
      <c r="A25" s="41" t="s">
        <v>130</v>
      </c>
      <c r="B25" s="71"/>
      <c r="C25" s="71"/>
      <c r="D25" s="29"/>
      <c r="E25" s="42">
        <v>224000</v>
      </c>
      <c r="F25" s="42">
        <v>296090</v>
      </c>
      <c r="G25" s="30">
        <f t="shared" si="3"/>
        <v>132.18303571428572</v>
      </c>
      <c r="H25" s="71"/>
      <c r="I25" s="71"/>
      <c r="J25" s="29"/>
      <c r="K25" s="83">
        <v>140</v>
      </c>
      <c r="L25" s="83">
        <v>230</v>
      </c>
      <c r="M25" s="30">
        <f t="shared" si="1"/>
        <v>164.28571428571428</v>
      </c>
      <c r="N25" s="72">
        <v>100</v>
      </c>
      <c r="O25" s="72">
        <v>148</v>
      </c>
      <c r="P25" s="30">
        <f t="shared" si="4"/>
        <v>148</v>
      </c>
    </row>
    <row r="26" spans="1:16" x14ac:dyDescent="0.35">
      <c r="A26" s="41" t="s">
        <v>131</v>
      </c>
      <c r="B26" s="71"/>
      <c r="C26" s="71"/>
      <c r="D26" s="29"/>
      <c r="E26" s="42">
        <v>47000</v>
      </c>
      <c r="F26" s="42">
        <v>82322</v>
      </c>
      <c r="G26" s="30">
        <f t="shared" si="3"/>
        <v>175.15319148936169</v>
      </c>
      <c r="H26" s="71"/>
      <c r="I26" s="71"/>
      <c r="J26" s="29"/>
      <c r="K26" s="83">
        <v>80</v>
      </c>
      <c r="L26" s="83">
        <v>80</v>
      </c>
      <c r="M26" s="30">
        <f t="shared" si="1"/>
        <v>100</v>
      </c>
      <c r="N26" s="72">
        <v>100</v>
      </c>
      <c r="O26" s="72">
        <v>100</v>
      </c>
      <c r="P26" s="30">
        <f t="shared" si="4"/>
        <v>100</v>
      </c>
    </row>
    <row r="27" spans="1:16" x14ac:dyDescent="0.35">
      <c r="A27" s="41" t="s">
        <v>132</v>
      </c>
      <c r="B27" s="71"/>
      <c r="C27" s="71"/>
      <c r="D27" s="29"/>
      <c r="E27" s="42">
        <v>2000</v>
      </c>
      <c r="F27" s="42">
        <v>2986</v>
      </c>
      <c r="G27" s="30">
        <f t="shared" si="3"/>
        <v>149.30000000000001</v>
      </c>
      <c r="H27" s="71"/>
      <c r="I27" s="71"/>
      <c r="J27" s="29"/>
      <c r="K27" s="83">
        <v>140</v>
      </c>
      <c r="L27" s="83">
        <v>193</v>
      </c>
      <c r="M27" s="30">
        <f t="shared" si="1"/>
        <v>137.85714285714286</v>
      </c>
      <c r="N27" s="72">
        <v>20</v>
      </c>
      <c r="O27" s="72">
        <v>21</v>
      </c>
      <c r="P27" s="30">
        <f t="shared" si="4"/>
        <v>105</v>
      </c>
    </row>
    <row r="28" spans="1:16" s="39" customFormat="1" x14ac:dyDescent="0.35">
      <c r="A28" s="34" t="s">
        <v>232</v>
      </c>
      <c r="B28" s="71"/>
      <c r="C28" s="71"/>
      <c r="D28" s="29"/>
      <c r="E28" s="35">
        <f t="shared" ref="E28:O28" si="7">SUM(E29:E32)</f>
        <v>47700</v>
      </c>
      <c r="F28" s="35">
        <f t="shared" si="7"/>
        <v>72716</v>
      </c>
      <c r="G28" s="29">
        <f t="shared" si="3"/>
        <v>152.44444444444446</v>
      </c>
      <c r="H28" s="71"/>
      <c r="I28" s="71"/>
      <c r="J28" s="29"/>
      <c r="K28" s="35">
        <f t="shared" si="7"/>
        <v>1160</v>
      </c>
      <c r="L28" s="35">
        <f t="shared" si="7"/>
        <v>1773</v>
      </c>
      <c r="M28" s="29">
        <f t="shared" si="1"/>
        <v>152.84482758620689</v>
      </c>
      <c r="N28" s="71">
        <f t="shared" si="7"/>
        <v>280</v>
      </c>
      <c r="O28" s="71">
        <f t="shared" si="7"/>
        <v>303</v>
      </c>
      <c r="P28" s="29">
        <f t="shared" si="4"/>
        <v>108.21428571428571</v>
      </c>
    </row>
    <row r="29" spans="1:16" x14ac:dyDescent="0.35">
      <c r="A29" s="41" t="s">
        <v>133</v>
      </c>
      <c r="B29" s="71"/>
      <c r="C29" s="71"/>
      <c r="D29" s="29"/>
      <c r="E29" s="42">
        <v>20000</v>
      </c>
      <c r="F29" s="42">
        <v>31364</v>
      </c>
      <c r="G29" s="30">
        <f t="shared" si="3"/>
        <v>156.82</v>
      </c>
      <c r="H29" s="71"/>
      <c r="I29" s="71"/>
      <c r="J29" s="29"/>
      <c r="K29" s="83">
        <v>400</v>
      </c>
      <c r="L29" s="83">
        <v>461</v>
      </c>
      <c r="M29" s="30">
        <f t="shared" si="1"/>
        <v>115.25</v>
      </c>
      <c r="N29" s="72">
        <v>60</v>
      </c>
      <c r="O29" s="72">
        <v>60</v>
      </c>
      <c r="P29" s="30">
        <f t="shared" si="4"/>
        <v>100</v>
      </c>
    </row>
    <row r="30" spans="1:16" x14ac:dyDescent="0.35">
      <c r="A30" s="41" t="s">
        <v>184</v>
      </c>
      <c r="B30" s="71"/>
      <c r="C30" s="71"/>
      <c r="D30" s="29"/>
      <c r="E30" s="42">
        <v>7200</v>
      </c>
      <c r="F30" s="42">
        <v>10230</v>
      </c>
      <c r="G30" s="30">
        <f t="shared" si="3"/>
        <v>142.08333333333334</v>
      </c>
      <c r="H30" s="71"/>
      <c r="I30" s="71"/>
      <c r="J30" s="29"/>
      <c r="K30" s="83">
        <v>280</v>
      </c>
      <c r="L30" s="83">
        <v>517</v>
      </c>
      <c r="M30" s="30">
        <f t="shared" si="1"/>
        <v>184.64285714285714</v>
      </c>
      <c r="N30" s="72">
        <v>60</v>
      </c>
      <c r="O30" s="72">
        <v>63</v>
      </c>
      <c r="P30" s="30">
        <f t="shared" si="4"/>
        <v>105</v>
      </c>
    </row>
    <row r="31" spans="1:16" x14ac:dyDescent="0.35">
      <c r="A31" s="41" t="s">
        <v>185</v>
      </c>
      <c r="B31" s="71"/>
      <c r="C31" s="71"/>
      <c r="D31" s="29"/>
      <c r="E31" s="42">
        <v>10500</v>
      </c>
      <c r="F31" s="42">
        <v>16020</v>
      </c>
      <c r="G31" s="30">
        <f t="shared" si="3"/>
        <v>152.57142857142858</v>
      </c>
      <c r="H31" s="71"/>
      <c r="I31" s="71"/>
      <c r="J31" s="29"/>
      <c r="K31" s="83">
        <v>260</v>
      </c>
      <c r="L31" s="83">
        <v>366</v>
      </c>
      <c r="M31" s="30">
        <f t="shared" si="1"/>
        <v>140.76923076923077</v>
      </c>
      <c r="N31" s="72">
        <v>100</v>
      </c>
      <c r="O31" s="72">
        <v>120</v>
      </c>
      <c r="P31" s="30">
        <f t="shared" si="4"/>
        <v>120</v>
      </c>
    </row>
    <row r="32" spans="1:16" x14ac:dyDescent="0.35">
      <c r="A32" s="41" t="s">
        <v>186</v>
      </c>
      <c r="B32" s="71"/>
      <c r="C32" s="71"/>
      <c r="D32" s="29"/>
      <c r="E32" s="42">
        <v>10000</v>
      </c>
      <c r="F32" s="42">
        <v>15102</v>
      </c>
      <c r="G32" s="30">
        <f t="shared" si="3"/>
        <v>151.02000000000001</v>
      </c>
      <c r="H32" s="71"/>
      <c r="I32" s="71"/>
      <c r="J32" s="29"/>
      <c r="K32" s="83">
        <v>220</v>
      </c>
      <c r="L32" s="83">
        <v>429</v>
      </c>
      <c r="M32" s="30">
        <f t="shared" si="1"/>
        <v>195</v>
      </c>
      <c r="N32" s="72">
        <v>60</v>
      </c>
      <c r="O32" s="72">
        <v>60</v>
      </c>
      <c r="P32" s="30">
        <f t="shared" si="4"/>
        <v>100</v>
      </c>
    </row>
    <row r="33" spans="1:16" s="39" customFormat="1" x14ac:dyDescent="0.35">
      <c r="A33" s="34" t="s">
        <v>233</v>
      </c>
      <c r="B33" s="71"/>
      <c r="C33" s="71"/>
      <c r="D33" s="29"/>
      <c r="E33" s="35">
        <f t="shared" ref="E33:O33" si="8">SUM(E34:E37)</f>
        <v>99000</v>
      </c>
      <c r="F33" s="35">
        <f t="shared" si="8"/>
        <v>109413</v>
      </c>
      <c r="G33" s="29">
        <f t="shared" si="3"/>
        <v>110.51818181818182</v>
      </c>
      <c r="H33" s="71"/>
      <c r="I33" s="71"/>
      <c r="J33" s="29"/>
      <c r="K33" s="35">
        <f t="shared" si="8"/>
        <v>1260</v>
      </c>
      <c r="L33" s="35">
        <f t="shared" si="8"/>
        <v>2549</v>
      </c>
      <c r="M33" s="29">
        <f t="shared" si="1"/>
        <v>202.30158730158729</v>
      </c>
      <c r="N33" s="71">
        <f t="shared" si="8"/>
        <v>380</v>
      </c>
      <c r="O33" s="71">
        <f t="shared" si="8"/>
        <v>532</v>
      </c>
      <c r="P33" s="29">
        <f t="shared" si="4"/>
        <v>140</v>
      </c>
    </row>
    <row r="34" spans="1:16" x14ac:dyDescent="0.35">
      <c r="A34" s="41" t="s">
        <v>134</v>
      </c>
      <c r="B34" s="71"/>
      <c r="C34" s="71"/>
      <c r="D34" s="29"/>
      <c r="E34" s="42">
        <v>90000</v>
      </c>
      <c r="F34" s="42">
        <v>90296</v>
      </c>
      <c r="G34" s="30">
        <f t="shared" si="3"/>
        <v>100.32888888888888</v>
      </c>
      <c r="H34" s="71"/>
      <c r="I34" s="71"/>
      <c r="J34" s="29"/>
      <c r="K34" s="83">
        <v>480</v>
      </c>
      <c r="L34" s="83">
        <v>933</v>
      </c>
      <c r="M34" s="30">
        <f t="shared" si="1"/>
        <v>194.375</v>
      </c>
      <c r="N34" s="72">
        <v>200</v>
      </c>
      <c r="O34" s="72">
        <v>323</v>
      </c>
      <c r="P34" s="30">
        <f t="shared" si="4"/>
        <v>161.5</v>
      </c>
    </row>
    <row r="35" spans="1:16" x14ac:dyDescent="0.35">
      <c r="A35" s="41" t="s">
        <v>187</v>
      </c>
      <c r="B35" s="71"/>
      <c r="C35" s="71"/>
      <c r="D35" s="29"/>
      <c r="E35" s="42">
        <v>3000</v>
      </c>
      <c r="F35" s="42">
        <v>6526</v>
      </c>
      <c r="G35" s="30">
        <f t="shared" si="3"/>
        <v>217.53333333333333</v>
      </c>
      <c r="H35" s="71"/>
      <c r="I35" s="71"/>
      <c r="J35" s="29"/>
      <c r="K35" s="83">
        <v>240</v>
      </c>
      <c r="L35" s="83">
        <v>516</v>
      </c>
      <c r="M35" s="30">
        <f t="shared" si="1"/>
        <v>215</v>
      </c>
      <c r="N35" s="72">
        <v>80</v>
      </c>
      <c r="O35" s="72">
        <v>89</v>
      </c>
      <c r="P35" s="30">
        <f t="shared" si="4"/>
        <v>111.25</v>
      </c>
    </row>
    <row r="36" spans="1:16" x14ac:dyDescent="0.35">
      <c r="A36" s="41" t="s">
        <v>188</v>
      </c>
      <c r="B36" s="71"/>
      <c r="C36" s="71"/>
      <c r="D36" s="29"/>
      <c r="E36" s="42">
        <v>2000</v>
      </c>
      <c r="F36" s="42">
        <v>3659</v>
      </c>
      <c r="G36" s="30">
        <f t="shared" si="3"/>
        <v>182.95</v>
      </c>
      <c r="H36" s="71"/>
      <c r="I36" s="71"/>
      <c r="J36" s="29"/>
      <c r="K36" s="83">
        <v>300</v>
      </c>
      <c r="L36" s="83">
        <v>447</v>
      </c>
      <c r="M36" s="30">
        <f t="shared" si="1"/>
        <v>149</v>
      </c>
      <c r="N36" s="72">
        <v>40</v>
      </c>
      <c r="O36" s="72">
        <v>40</v>
      </c>
      <c r="P36" s="30">
        <f t="shared" si="4"/>
        <v>100</v>
      </c>
    </row>
    <row r="37" spans="1:16" x14ac:dyDescent="0.35">
      <c r="A37" s="41" t="s">
        <v>189</v>
      </c>
      <c r="B37" s="71"/>
      <c r="C37" s="71"/>
      <c r="D37" s="29"/>
      <c r="E37" s="42">
        <v>4000</v>
      </c>
      <c r="F37" s="42">
        <v>8932</v>
      </c>
      <c r="G37" s="30">
        <f t="shared" si="3"/>
        <v>223.3</v>
      </c>
      <c r="H37" s="71"/>
      <c r="I37" s="71"/>
      <c r="J37" s="29"/>
      <c r="K37" s="83">
        <v>240</v>
      </c>
      <c r="L37" s="83">
        <v>653</v>
      </c>
      <c r="M37" s="30">
        <f t="shared" si="1"/>
        <v>272.08333333333331</v>
      </c>
      <c r="N37" s="72">
        <v>60</v>
      </c>
      <c r="O37" s="72">
        <v>80</v>
      </c>
      <c r="P37" s="30">
        <f t="shared" si="4"/>
        <v>133.33333333333334</v>
      </c>
    </row>
    <row r="38" spans="1:16" s="39" customFormat="1" x14ac:dyDescent="0.35">
      <c r="A38" s="34" t="s">
        <v>234</v>
      </c>
      <c r="B38" s="71"/>
      <c r="C38" s="71"/>
      <c r="D38" s="29"/>
      <c r="E38" s="35">
        <f t="shared" ref="E38:O38" si="9">SUM(E39:E43)</f>
        <v>19700</v>
      </c>
      <c r="F38" s="35">
        <f t="shared" si="9"/>
        <v>57649</v>
      </c>
      <c r="G38" s="29">
        <f t="shared" si="3"/>
        <v>292.63451776649748</v>
      </c>
      <c r="H38" s="71"/>
      <c r="I38" s="71"/>
      <c r="J38" s="29"/>
      <c r="K38" s="35">
        <f t="shared" si="9"/>
        <v>1040</v>
      </c>
      <c r="L38" s="35">
        <f t="shared" si="9"/>
        <v>1473</v>
      </c>
      <c r="M38" s="29">
        <f t="shared" si="1"/>
        <v>141.63461538461539</v>
      </c>
      <c r="N38" s="71">
        <f t="shared" si="9"/>
        <v>420</v>
      </c>
      <c r="O38" s="71">
        <f t="shared" si="9"/>
        <v>494</v>
      </c>
      <c r="P38" s="29">
        <f t="shared" si="4"/>
        <v>117.61904761904762</v>
      </c>
    </row>
    <row r="39" spans="1:16" x14ac:dyDescent="0.35">
      <c r="A39" s="41" t="s">
        <v>135</v>
      </c>
      <c r="B39" s="71"/>
      <c r="C39" s="71"/>
      <c r="D39" s="29"/>
      <c r="E39" s="42">
        <v>15000</v>
      </c>
      <c r="F39" s="42">
        <v>46159</v>
      </c>
      <c r="G39" s="30">
        <f t="shared" si="3"/>
        <v>307.72666666666669</v>
      </c>
      <c r="H39" s="71"/>
      <c r="I39" s="71"/>
      <c r="J39" s="29"/>
      <c r="K39" s="83">
        <v>300</v>
      </c>
      <c r="L39" s="83">
        <v>356</v>
      </c>
      <c r="M39" s="30">
        <f t="shared" si="1"/>
        <v>118.66666666666667</v>
      </c>
      <c r="N39" s="72">
        <v>80</v>
      </c>
      <c r="O39" s="72">
        <v>85</v>
      </c>
      <c r="P39" s="30">
        <f t="shared" si="4"/>
        <v>106.25</v>
      </c>
    </row>
    <row r="40" spans="1:16" x14ac:dyDescent="0.35">
      <c r="A40" s="41" t="s">
        <v>190</v>
      </c>
      <c r="B40" s="71"/>
      <c r="C40" s="71"/>
      <c r="D40" s="29"/>
      <c r="E40" s="42">
        <v>1200</v>
      </c>
      <c r="F40" s="42">
        <v>3477</v>
      </c>
      <c r="G40" s="30">
        <f t="shared" si="3"/>
        <v>289.75</v>
      </c>
      <c r="H40" s="71"/>
      <c r="I40" s="71"/>
      <c r="J40" s="29"/>
      <c r="K40" s="83">
        <v>160</v>
      </c>
      <c r="L40" s="83">
        <v>323</v>
      </c>
      <c r="M40" s="30">
        <f t="shared" si="1"/>
        <v>201.875</v>
      </c>
      <c r="N40" s="72">
        <v>60</v>
      </c>
      <c r="O40" s="72">
        <v>107</v>
      </c>
      <c r="P40" s="30">
        <f t="shared" si="4"/>
        <v>178.33333333333334</v>
      </c>
    </row>
    <row r="41" spans="1:16" x14ac:dyDescent="0.35">
      <c r="A41" s="41" t="s">
        <v>191</v>
      </c>
      <c r="B41" s="71"/>
      <c r="C41" s="71"/>
      <c r="D41" s="29"/>
      <c r="E41" s="42">
        <v>800</v>
      </c>
      <c r="F41" s="42">
        <v>2308</v>
      </c>
      <c r="G41" s="30">
        <f t="shared" si="3"/>
        <v>288.5</v>
      </c>
      <c r="H41" s="71"/>
      <c r="I41" s="71"/>
      <c r="J41" s="29"/>
      <c r="K41" s="83">
        <v>240</v>
      </c>
      <c r="L41" s="83">
        <v>392</v>
      </c>
      <c r="M41" s="30">
        <f t="shared" si="1"/>
        <v>163.33333333333334</v>
      </c>
      <c r="N41" s="72">
        <v>80</v>
      </c>
      <c r="O41" s="72">
        <v>80</v>
      </c>
      <c r="P41" s="30">
        <f t="shared" si="4"/>
        <v>100</v>
      </c>
    </row>
    <row r="42" spans="1:16" x14ac:dyDescent="0.35">
      <c r="A42" s="41" t="s">
        <v>192</v>
      </c>
      <c r="B42" s="71"/>
      <c r="C42" s="71"/>
      <c r="D42" s="29"/>
      <c r="E42" s="42">
        <v>1200</v>
      </c>
      <c r="F42" s="42">
        <v>3055</v>
      </c>
      <c r="G42" s="30">
        <f t="shared" si="3"/>
        <v>254.58333333333334</v>
      </c>
      <c r="H42" s="71"/>
      <c r="I42" s="71"/>
      <c r="J42" s="29"/>
      <c r="K42" s="83">
        <v>200</v>
      </c>
      <c r="L42" s="83">
        <v>240</v>
      </c>
      <c r="M42" s="30">
        <f t="shared" si="1"/>
        <v>120</v>
      </c>
      <c r="N42" s="72">
        <v>120</v>
      </c>
      <c r="O42" s="72">
        <v>138</v>
      </c>
      <c r="P42" s="30">
        <f t="shared" si="4"/>
        <v>115</v>
      </c>
    </row>
    <row r="43" spans="1:16" x14ac:dyDescent="0.35">
      <c r="A43" s="41" t="s">
        <v>193</v>
      </c>
      <c r="B43" s="71"/>
      <c r="C43" s="71"/>
      <c r="D43" s="29"/>
      <c r="E43" s="42">
        <v>1500</v>
      </c>
      <c r="F43" s="42">
        <v>2650</v>
      </c>
      <c r="G43" s="30">
        <f t="shared" si="3"/>
        <v>176.66666666666666</v>
      </c>
      <c r="H43" s="71"/>
      <c r="I43" s="71"/>
      <c r="J43" s="29"/>
      <c r="K43" s="83">
        <v>140</v>
      </c>
      <c r="L43" s="83">
        <v>162</v>
      </c>
      <c r="M43" s="30">
        <f t="shared" si="1"/>
        <v>115.71428571428571</v>
      </c>
      <c r="N43" s="72">
        <v>80</v>
      </c>
      <c r="O43" s="72">
        <v>84</v>
      </c>
      <c r="P43" s="30">
        <f t="shared" si="4"/>
        <v>105</v>
      </c>
    </row>
    <row r="44" spans="1:16" s="39" customFormat="1" x14ac:dyDescent="0.35">
      <c r="A44" s="34" t="s">
        <v>235</v>
      </c>
      <c r="B44" s="71"/>
      <c r="C44" s="71"/>
      <c r="D44" s="29"/>
      <c r="E44" s="35">
        <f t="shared" ref="E44:O44" si="10">SUM(E45:E49)</f>
        <v>10550</v>
      </c>
      <c r="F44" s="35">
        <f t="shared" si="10"/>
        <v>20379</v>
      </c>
      <c r="G44" s="29">
        <f t="shared" si="3"/>
        <v>193.16587677725119</v>
      </c>
      <c r="H44" s="71"/>
      <c r="I44" s="71"/>
      <c r="J44" s="29"/>
      <c r="K44" s="35">
        <f t="shared" si="10"/>
        <v>1660</v>
      </c>
      <c r="L44" s="35">
        <f t="shared" si="10"/>
        <v>2222</v>
      </c>
      <c r="M44" s="29">
        <f t="shared" si="1"/>
        <v>133.85542168674698</v>
      </c>
      <c r="N44" s="71">
        <f t="shared" si="10"/>
        <v>480</v>
      </c>
      <c r="O44" s="71">
        <f t="shared" si="10"/>
        <v>520</v>
      </c>
      <c r="P44" s="29">
        <f t="shared" si="4"/>
        <v>108.33333333333333</v>
      </c>
    </row>
    <row r="45" spans="1:16" x14ac:dyDescent="0.35">
      <c r="A45" s="41" t="s">
        <v>136</v>
      </c>
      <c r="B45" s="71"/>
      <c r="C45" s="71"/>
      <c r="D45" s="29"/>
      <c r="E45" s="42">
        <v>6500</v>
      </c>
      <c r="F45" s="42">
        <v>11016</v>
      </c>
      <c r="G45" s="30">
        <f t="shared" si="3"/>
        <v>169.47692307692307</v>
      </c>
      <c r="H45" s="71"/>
      <c r="I45" s="71"/>
      <c r="J45" s="29"/>
      <c r="K45" s="83">
        <v>580</v>
      </c>
      <c r="L45" s="83">
        <v>651</v>
      </c>
      <c r="M45" s="30">
        <f t="shared" si="1"/>
        <v>112.24137931034483</v>
      </c>
      <c r="N45" s="72">
        <v>160</v>
      </c>
      <c r="O45" s="72">
        <v>160</v>
      </c>
      <c r="P45" s="30">
        <f t="shared" si="4"/>
        <v>100</v>
      </c>
    </row>
    <row r="46" spans="1:16" x14ac:dyDescent="0.35">
      <c r="A46" s="41" t="s">
        <v>194</v>
      </c>
      <c r="B46" s="71"/>
      <c r="C46" s="71"/>
      <c r="D46" s="29"/>
      <c r="E46" s="42">
        <v>1000</v>
      </c>
      <c r="F46" s="42">
        <v>1987</v>
      </c>
      <c r="G46" s="30">
        <f t="shared" si="3"/>
        <v>198.7</v>
      </c>
      <c r="H46" s="71"/>
      <c r="I46" s="71"/>
      <c r="J46" s="29"/>
      <c r="K46" s="83">
        <v>260</v>
      </c>
      <c r="L46" s="83">
        <v>267</v>
      </c>
      <c r="M46" s="30">
        <f t="shared" si="1"/>
        <v>102.69230769230769</v>
      </c>
      <c r="N46" s="72">
        <v>80</v>
      </c>
      <c r="O46" s="72">
        <v>80</v>
      </c>
      <c r="P46" s="30">
        <f t="shared" si="4"/>
        <v>100</v>
      </c>
    </row>
    <row r="47" spans="1:16" x14ac:dyDescent="0.35">
      <c r="A47" s="41" t="s">
        <v>195</v>
      </c>
      <c r="B47" s="71"/>
      <c r="C47" s="71"/>
      <c r="D47" s="29"/>
      <c r="E47" s="42">
        <v>50</v>
      </c>
      <c r="F47" s="42">
        <v>77</v>
      </c>
      <c r="G47" s="30">
        <f t="shared" si="3"/>
        <v>154</v>
      </c>
      <c r="H47" s="71"/>
      <c r="I47" s="71"/>
      <c r="J47" s="29"/>
      <c r="K47" s="83">
        <v>300</v>
      </c>
      <c r="L47" s="83">
        <v>388</v>
      </c>
      <c r="M47" s="30">
        <f t="shared" si="1"/>
        <v>129.33333333333334</v>
      </c>
      <c r="N47" s="72">
        <v>120</v>
      </c>
      <c r="O47" s="72">
        <v>120</v>
      </c>
      <c r="P47" s="30">
        <f t="shared" si="4"/>
        <v>100</v>
      </c>
    </row>
    <row r="48" spans="1:16" x14ac:dyDescent="0.35">
      <c r="A48" s="41" t="s">
        <v>196</v>
      </c>
      <c r="B48" s="71"/>
      <c r="C48" s="71"/>
      <c r="D48" s="29"/>
      <c r="E48" s="42">
        <v>2000</v>
      </c>
      <c r="F48" s="42">
        <v>5811</v>
      </c>
      <c r="G48" s="30">
        <f t="shared" si="3"/>
        <v>290.55</v>
      </c>
      <c r="H48" s="71"/>
      <c r="I48" s="71"/>
      <c r="J48" s="29"/>
      <c r="K48" s="83">
        <v>300</v>
      </c>
      <c r="L48" s="83">
        <v>530</v>
      </c>
      <c r="M48" s="30">
        <f t="shared" si="1"/>
        <v>176.66666666666666</v>
      </c>
      <c r="N48" s="72">
        <v>80</v>
      </c>
      <c r="O48" s="72">
        <v>120</v>
      </c>
      <c r="P48" s="30">
        <f t="shared" si="4"/>
        <v>150</v>
      </c>
    </row>
    <row r="49" spans="1:16" x14ac:dyDescent="0.35">
      <c r="A49" s="41" t="s">
        <v>197</v>
      </c>
      <c r="B49" s="71"/>
      <c r="C49" s="71"/>
      <c r="D49" s="29"/>
      <c r="E49" s="42">
        <v>1000</v>
      </c>
      <c r="F49" s="42">
        <v>1488</v>
      </c>
      <c r="G49" s="30">
        <f t="shared" si="3"/>
        <v>148.80000000000001</v>
      </c>
      <c r="H49" s="71"/>
      <c r="I49" s="71"/>
      <c r="J49" s="29"/>
      <c r="K49" s="83">
        <v>220</v>
      </c>
      <c r="L49" s="83">
        <v>386</v>
      </c>
      <c r="M49" s="30">
        <f t="shared" si="1"/>
        <v>175.45454545454547</v>
      </c>
      <c r="N49" s="72">
        <v>40</v>
      </c>
      <c r="O49" s="72">
        <v>40</v>
      </c>
      <c r="P49" s="30">
        <f t="shared" si="4"/>
        <v>100</v>
      </c>
    </row>
    <row r="50" spans="1:16" s="39" customFormat="1" x14ac:dyDescent="0.35">
      <c r="A50" s="34" t="s">
        <v>236</v>
      </c>
      <c r="B50" s="71"/>
      <c r="C50" s="71"/>
      <c r="D50" s="29"/>
      <c r="E50" s="35">
        <f t="shared" ref="E50:O50" si="11">SUM(E51:E54)</f>
        <v>16200</v>
      </c>
      <c r="F50" s="35">
        <f t="shared" si="11"/>
        <v>28158</v>
      </c>
      <c r="G50" s="29">
        <f t="shared" si="3"/>
        <v>173.81481481481481</v>
      </c>
      <c r="H50" s="71"/>
      <c r="I50" s="71"/>
      <c r="J50" s="29"/>
      <c r="K50" s="35">
        <f t="shared" si="11"/>
        <v>1240</v>
      </c>
      <c r="L50" s="35">
        <f t="shared" si="11"/>
        <v>2070</v>
      </c>
      <c r="M50" s="29">
        <f t="shared" si="1"/>
        <v>166.93548387096774</v>
      </c>
      <c r="N50" s="71">
        <f t="shared" si="11"/>
        <v>280</v>
      </c>
      <c r="O50" s="71">
        <f t="shared" si="11"/>
        <v>461</v>
      </c>
      <c r="P50" s="29">
        <f t="shared" si="4"/>
        <v>164.64285714285714</v>
      </c>
    </row>
    <row r="51" spans="1:16" x14ac:dyDescent="0.35">
      <c r="A51" s="41" t="s">
        <v>137</v>
      </c>
      <c r="B51" s="71"/>
      <c r="C51" s="71"/>
      <c r="D51" s="29"/>
      <c r="E51" s="42">
        <v>8000</v>
      </c>
      <c r="F51" s="42">
        <v>12372</v>
      </c>
      <c r="G51" s="30">
        <f t="shared" si="3"/>
        <v>154.65</v>
      </c>
      <c r="H51" s="71"/>
      <c r="I51" s="71"/>
      <c r="J51" s="29"/>
      <c r="K51" s="83">
        <v>420</v>
      </c>
      <c r="L51" s="83">
        <v>571</v>
      </c>
      <c r="M51" s="30">
        <f t="shared" si="1"/>
        <v>135.95238095238096</v>
      </c>
      <c r="N51" s="72">
        <v>80</v>
      </c>
      <c r="O51" s="72">
        <v>80</v>
      </c>
      <c r="P51" s="30">
        <f t="shared" si="4"/>
        <v>100</v>
      </c>
    </row>
    <row r="52" spans="1:16" x14ac:dyDescent="0.35">
      <c r="A52" s="41" t="s">
        <v>198</v>
      </c>
      <c r="B52" s="71"/>
      <c r="C52" s="71"/>
      <c r="D52" s="29"/>
      <c r="E52" s="42">
        <v>1200</v>
      </c>
      <c r="F52" s="42">
        <v>3752</v>
      </c>
      <c r="G52" s="30">
        <f t="shared" si="3"/>
        <v>312.66666666666669</v>
      </c>
      <c r="H52" s="71"/>
      <c r="I52" s="71"/>
      <c r="J52" s="29"/>
      <c r="K52" s="83">
        <v>240</v>
      </c>
      <c r="L52" s="83">
        <v>301</v>
      </c>
      <c r="M52" s="30">
        <f t="shared" si="1"/>
        <v>125.41666666666667</v>
      </c>
      <c r="N52" s="72">
        <v>20</v>
      </c>
      <c r="O52" s="72">
        <v>20</v>
      </c>
      <c r="P52" s="30">
        <v>0</v>
      </c>
    </row>
    <row r="53" spans="1:16" x14ac:dyDescent="0.35">
      <c r="A53" s="41" t="s">
        <v>199</v>
      </c>
      <c r="B53" s="71"/>
      <c r="C53" s="71"/>
      <c r="D53" s="29"/>
      <c r="E53" s="42">
        <v>3000</v>
      </c>
      <c r="F53" s="42">
        <v>5589</v>
      </c>
      <c r="G53" s="30">
        <f t="shared" si="3"/>
        <v>186.3</v>
      </c>
      <c r="H53" s="71"/>
      <c r="I53" s="71"/>
      <c r="J53" s="29"/>
      <c r="K53" s="83">
        <v>280</v>
      </c>
      <c r="L53" s="83">
        <v>525</v>
      </c>
      <c r="M53" s="30">
        <f t="shared" si="1"/>
        <v>187.5</v>
      </c>
      <c r="N53" s="72">
        <v>80</v>
      </c>
      <c r="O53" s="72">
        <v>198</v>
      </c>
      <c r="P53" s="30">
        <f t="shared" si="4"/>
        <v>247.5</v>
      </c>
    </row>
    <row r="54" spans="1:16" x14ac:dyDescent="0.35">
      <c r="A54" s="41" t="s">
        <v>200</v>
      </c>
      <c r="B54" s="71"/>
      <c r="C54" s="71"/>
      <c r="D54" s="29"/>
      <c r="E54" s="42">
        <v>4000</v>
      </c>
      <c r="F54" s="42">
        <v>6445</v>
      </c>
      <c r="G54" s="30">
        <f t="shared" si="3"/>
        <v>161.125</v>
      </c>
      <c r="H54" s="71"/>
      <c r="I54" s="71"/>
      <c r="J54" s="29"/>
      <c r="K54" s="83">
        <v>300</v>
      </c>
      <c r="L54" s="83">
        <v>673</v>
      </c>
      <c r="M54" s="30">
        <f t="shared" si="1"/>
        <v>224.33333333333334</v>
      </c>
      <c r="N54" s="72">
        <v>100</v>
      </c>
      <c r="O54" s="72">
        <v>163</v>
      </c>
      <c r="P54" s="30">
        <f t="shared" si="4"/>
        <v>163</v>
      </c>
    </row>
    <row r="55" spans="1:16" s="39" customFormat="1" x14ac:dyDescent="0.35">
      <c r="A55" s="34" t="s">
        <v>237</v>
      </c>
      <c r="B55" s="71"/>
      <c r="C55" s="71"/>
      <c r="D55" s="29"/>
      <c r="E55" s="35">
        <f t="shared" ref="E55:O55" si="12">SUM(E56:E60)</f>
        <v>13200</v>
      </c>
      <c r="F55" s="35">
        <f t="shared" si="12"/>
        <v>28999</v>
      </c>
      <c r="G55" s="29">
        <f t="shared" si="3"/>
        <v>219.68939393939394</v>
      </c>
      <c r="H55" s="71"/>
      <c r="I55" s="71"/>
      <c r="J55" s="29"/>
      <c r="K55" s="35">
        <f t="shared" si="12"/>
        <v>1660</v>
      </c>
      <c r="L55" s="35">
        <f t="shared" si="12"/>
        <v>2048</v>
      </c>
      <c r="M55" s="29">
        <f t="shared" si="1"/>
        <v>123.37349397590361</v>
      </c>
      <c r="N55" s="71">
        <f t="shared" si="12"/>
        <v>440</v>
      </c>
      <c r="O55" s="71">
        <f t="shared" si="12"/>
        <v>446</v>
      </c>
      <c r="P55" s="29">
        <f t="shared" si="4"/>
        <v>101.36363636363636</v>
      </c>
    </row>
    <row r="56" spans="1:16" x14ac:dyDescent="0.35">
      <c r="A56" s="41" t="s">
        <v>138</v>
      </c>
      <c r="B56" s="71"/>
      <c r="C56" s="71"/>
      <c r="D56" s="29"/>
      <c r="E56" s="42">
        <v>6000</v>
      </c>
      <c r="F56" s="42">
        <v>11658</v>
      </c>
      <c r="G56" s="30">
        <f t="shared" si="3"/>
        <v>194.3</v>
      </c>
      <c r="H56" s="71"/>
      <c r="I56" s="71"/>
      <c r="J56" s="29"/>
      <c r="K56" s="83">
        <v>640</v>
      </c>
      <c r="L56" s="83">
        <v>802</v>
      </c>
      <c r="M56" s="30">
        <f t="shared" si="1"/>
        <v>125.3125</v>
      </c>
      <c r="N56" s="72">
        <v>100</v>
      </c>
      <c r="O56" s="72">
        <v>101</v>
      </c>
      <c r="P56" s="30">
        <f t="shared" si="4"/>
        <v>101</v>
      </c>
    </row>
    <row r="57" spans="1:16" x14ac:dyDescent="0.35">
      <c r="A57" s="41" t="s">
        <v>201</v>
      </c>
      <c r="B57" s="71"/>
      <c r="C57" s="71"/>
      <c r="D57" s="29"/>
      <c r="E57" s="42">
        <v>700</v>
      </c>
      <c r="F57" s="42">
        <v>2004</v>
      </c>
      <c r="G57" s="30">
        <f t="shared" si="3"/>
        <v>286.28571428571428</v>
      </c>
      <c r="H57" s="71"/>
      <c r="I57" s="71"/>
      <c r="J57" s="29"/>
      <c r="K57" s="83">
        <v>240</v>
      </c>
      <c r="L57" s="83">
        <v>342</v>
      </c>
      <c r="M57" s="30">
        <f t="shared" si="1"/>
        <v>142.5</v>
      </c>
      <c r="N57" s="72">
        <v>100</v>
      </c>
      <c r="O57" s="72">
        <v>104</v>
      </c>
      <c r="P57" s="30">
        <f t="shared" si="4"/>
        <v>104</v>
      </c>
    </row>
    <row r="58" spans="1:16" x14ac:dyDescent="0.35">
      <c r="A58" s="41" t="s">
        <v>202</v>
      </c>
      <c r="B58" s="71"/>
      <c r="C58" s="71"/>
      <c r="D58" s="29"/>
      <c r="E58" s="42">
        <v>3000</v>
      </c>
      <c r="F58" s="42">
        <v>10802</v>
      </c>
      <c r="G58" s="30">
        <f t="shared" si="3"/>
        <v>360.06666666666666</v>
      </c>
      <c r="H58" s="71"/>
      <c r="I58" s="71"/>
      <c r="J58" s="29"/>
      <c r="K58" s="83">
        <v>340</v>
      </c>
      <c r="L58" s="83">
        <v>352</v>
      </c>
      <c r="M58" s="30">
        <f t="shared" si="1"/>
        <v>103.52941176470588</v>
      </c>
      <c r="N58" s="72">
        <v>80</v>
      </c>
      <c r="O58" s="72">
        <v>80</v>
      </c>
      <c r="P58" s="30">
        <f t="shared" si="4"/>
        <v>100</v>
      </c>
    </row>
    <row r="59" spans="1:16" x14ac:dyDescent="0.35">
      <c r="A59" s="41" t="s">
        <v>203</v>
      </c>
      <c r="B59" s="71"/>
      <c r="C59" s="71"/>
      <c r="D59" s="29"/>
      <c r="E59" s="42">
        <v>2900</v>
      </c>
      <c r="F59" s="42">
        <v>3752</v>
      </c>
      <c r="G59" s="30">
        <f t="shared" si="3"/>
        <v>129.37931034482759</v>
      </c>
      <c r="H59" s="71"/>
      <c r="I59" s="71"/>
      <c r="J59" s="29"/>
      <c r="K59" s="83">
        <v>320</v>
      </c>
      <c r="L59" s="83">
        <v>337</v>
      </c>
      <c r="M59" s="30">
        <f t="shared" si="1"/>
        <v>105.3125</v>
      </c>
      <c r="N59" s="72">
        <v>80</v>
      </c>
      <c r="O59" s="72">
        <v>81</v>
      </c>
      <c r="P59" s="30">
        <f t="shared" si="4"/>
        <v>101.25</v>
      </c>
    </row>
    <row r="60" spans="1:16" x14ac:dyDescent="0.35">
      <c r="A60" s="41" t="s">
        <v>204</v>
      </c>
      <c r="B60" s="71"/>
      <c r="C60" s="71"/>
      <c r="D60" s="29"/>
      <c r="E60" s="42">
        <v>600</v>
      </c>
      <c r="F60" s="42">
        <v>783</v>
      </c>
      <c r="G60" s="30">
        <f t="shared" si="3"/>
        <v>130.5</v>
      </c>
      <c r="H60" s="71"/>
      <c r="I60" s="71"/>
      <c r="J60" s="29"/>
      <c r="K60" s="83">
        <v>120</v>
      </c>
      <c r="L60" s="83">
        <v>215</v>
      </c>
      <c r="M60" s="30">
        <f t="shared" si="1"/>
        <v>179.16666666666666</v>
      </c>
      <c r="N60" s="72">
        <v>80</v>
      </c>
      <c r="O60" s="72">
        <v>80</v>
      </c>
      <c r="P60" s="30">
        <f t="shared" si="4"/>
        <v>100</v>
      </c>
    </row>
    <row r="61" spans="1:16" s="39" customFormat="1" x14ac:dyDescent="0.35">
      <c r="A61" s="34" t="s">
        <v>159</v>
      </c>
      <c r="B61" s="71"/>
      <c r="C61" s="71"/>
      <c r="D61" s="29"/>
      <c r="E61" s="35">
        <f t="shared" ref="E61:O61" si="13">SUM(E62:E64)</f>
        <v>35000</v>
      </c>
      <c r="F61" s="35">
        <f t="shared" si="13"/>
        <v>58401</v>
      </c>
      <c r="G61" s="29">
        <f t="shared" si="3"/>
        <v>166.86</v>
      </c>
      <c r="H61" s="71"/>
      <c r="I61" s="71"/>
      <c r="J61" s="29"/>
      <c r="K61" s="35">
        <f t="shared" si="13"/>
        <v>780</v>
      </c>
      <c r="L61" s="35">
        <f t="shared" si="13"/>
        <v>1290</v>
      </c>
      <c r="M61" s="29">
        <f t="shared" si="1"/>
        <v>165.38461538461539</v>
      </c>
      <c r="N61" s="71">
        <f t="shared" si="13"/>
        <v>380</v>
      </c>
      <c r="O61" s="71">
        <f t="shared" si="13"/>
        <v>431</v>
      </c>
      <c r="P61" s="29">
        <f t="shared" si="4"/>
        <v>113.42105263157895</v>
      </c>
    </row>
    <row r="62" spans="1:16" x14ac:dyDescent="0.35">
      <c r="A62" s="41" t="s">
        <v>139</v>
      </c>
      <c r="B62" s="71"/>
      <c r="C62" s="71"/>
      <c r="D62" s="29"/>
      <c r="E62" s="42">
        <v>9000</v>
      </c>
      <c r="F62" s="42">
        <v>9161</v>
      </c>
      <c r="G62" s="30">
        <f t="shared" si="3"/>
        <v>101.78888888888889</v>
      </c>
      <c r="H62" s="71"/>
      <c r="I62" s="71"/>
      <c r="J62" s="29"/>
      <c r="K62" s="83">
        <v>460</v>
      </c>
      <c r="L62" s="83">
        <v>656</v>
      </c>
      <c r="M62" s="30">
        <f t="shared" si="1"/>
        <v>142.60869565217391</v>
      </c>
      <c r="N62" s="72">
        <v>220</v>
      </c>
      <c r="O62" s="72">
        <v>221</v>
      </c>
      <c r="P62" s="30">
        <f t="shared" si="4"/>
        <v>100.45454545454545</v>
      </c>
    </row>
    <row r="63" spans="1:16" x14ac:dyDescent="0.35">
      <c r="A63" s="41" t="s">
        <v>205</v>
      </c>
      <c r="B63" s="71"/>
      <c r="C63" s="71"/>
      <c r="D63" s="29"/>
      <c r="E63" s="42">
        <v>25000</v>
      </c>
      <c r="F63" s="42">
        <v>46966</v>
      </c>
      <c r="G63" s="30">
        <f t="shared" si="3"/>
        <v>187.864</v>
      </c>
      <c r="H63" s="71"/>
      <c r="I63" s="71"/>
      <c r="J63" s="29"/>
      <c r="K63" s="83">
        <v>200</v>
      </c>
      <c r="L63" s="83">
        <v>438</v>
      </c>
      <c r="M63" s="30">
        <f t="shared" si="1"/>
        <v>219</v>
      </c>
      <c r="N63" s="72">
        <v>100</v>
      </c>
      <c r="O63" s="72">
        <v>150</v>
      </c>
      <c r="P63" s="30">
        <f t="shared" si="4"/>
        <v>150</v>
      </c>
    </row>
    <row r="64" spans="1:16" x14ac:dyDescent="0.35">
      <c r="A64" s="41" t="s">
        <v>206</v>
      </c>
      <c r="B64" s="71"/>
      <c r="C64" s="71"/>
      <c r="D64" s="29"/>
      <c r="E64" s="42">
        <v>1000</v>
      </c>
      <c r="F64" s="42">
        <v>2274</v>
      </c>
      <c r="G64" s="30">
        <f t="shared" si="3"/>
        <v>227.4</v>
      </c>
      <c r="H64" s="71"/>
      <c r="I64" s="71"/>
      <c r="J64" s="29"/>
      <c r="K64" s="83">
        <v>120</v>
      </c>
      <c r="L64" s="83">
        <v>196</v>
      </c>
      <c r="M64" s="30">
        <f t="shared" si="1"/>
        <v>163.33333333333334</v>
      </c>
      <c r="N64" s="72">
        <v>60</v>
      </c>
      <c r="O64" s="72">
        <v>60</v>
      </c>
      <c r="P64" s="30">
        <f t="shared" si="4"/>
        <v>100</v>
      </c>
    </row>
    <row r="65" spans="1:16" s="39" customFormat="1" x14ac:dyDescent="0.35">
      <c r="A65" s="34" t="s">
        <v>158</v>
      </c>
      <c r="B65" s="71"/>
      <c r="C65" s="71"/>
      <c r="D65" s="29"/>
      <c r="E65" s="35">
        <f t="shared" ref="E65:O65" si="14">SUM(E66:E68)</f>
        <v>17050</v>
      </c>
      <c r="F65" s="35">
        <f t="shared" si="14"/>
        <v>35661</v>
      </c>
      <c r="G65" s="29">
        <f t="shared" si="3"/>
        <v>209.15542521994135</v>
      </c>
      <c r="H65" s="71"/>
      <c r="I65" s="71"/>
      <c r="J65" s="29"/>
      <c r="K65" s="35">
        <f t="shared" si="14"/>
        <v>480</v>
      </c>
      <c r="L65" s="35">
        <f t="shared" si="14"/>
        <v>918</v>
      </c>
      <c r="M65" s="29">
        <f t="shared" si="1"/>
        <v>191.25</v>
      </c>
      <c r="N65" s="71">
        <f t="shared" si="14"/>
        <v>240</v>
      </c>
      <c r="O65" s="71">
        <f t="shared" si="14"/>
        <v>305</v>
      </c>
      <c r="P65" s="29">
        <f t="shared" si="4"/>
        <v>127.08333333333333</v>
      </c>
    </row>
    <row r="66" spans="1:16" x14ac:dyDescent="0.35">
      <c r="A66" s="41" t="s">
        <v>140</v>
      </c>
      <c r="B66" s="71"/>
      <c r="C66" s="71"/>
      <c r="D66" s="29"/>
      <c r="E66" s="42">
        <v>13500</v>
      </c>
      <c r="F66" s="42">
        <v>23017</v>
      </c>
      <c r="G66" s="30">
        <f t="shared" si="3"/>
        <v>170.49629629629629</v>
      </c>
      <c r="H66" s="71"/>
      <c r="I66" s="71"/>
      <c r="J66" s="29"/>
      <c r="K66" s="83">
        <v>160</v>
      </c>
      <c r="L66" s="83">
        <v>224</v>
      </c>
      <c r="M66" s="30">
        <f t="shared" si="1"/>
        <v>140</v>
      </c>
      <c r="N66" s="72">
        <v>80</v>
      </c>
      <c r="O66" s="72">
        <v>80</v>
      </c>
      <c r="P66" s="30">
        <f t="shared" si="4"/>
        <v>100</v>
      </c>
    </row>
    <row r="67" spans="1:16" x14ac:dyDescent="0.35">
      <c r="A67" s="41" t="s">
        <v>207</v>
      </c>
      <c r="B67" s="71"/>
      <c r="C67" s="71"/>
      <c r="D67" s="29"/>
      <c r="E67" s="42">
        <v>3000</v>
      </c>
      <c r="F67" s="42">
        <v>10071</v>
      </c>
      <c r="G67" s="30">
        <f t="shared" si="3"/>
        <v>335.7</v>
      </c>
      <c r="H67" s="71"/>
      <c r="I67" s="71"/>
      <c r="J67" s="29"/>
      <c r="K67" s="83">
        <v>280</v>
      </c>
      <c r="L67" s="83">
        <v>609</v>
      </c>
      <c r="M67" s="30">
        <f t="shared" si="1"/>
        <v>217.5</v>
      </c>
      <c r="N67" s="72">
        <v>60</v>
      </c>
      <c r="O67" s="72">
        <v>125</v>
      </c>
      <c r="P67" s="30">
        <f t="shared" si="4"/>
        <v>208.33333333333334</v>
      </c>
    </row>
    <row r="68" spans="1:16" x14ac:dyDescent="0.35">
      <c r="A68" s="41" t="s">
        <v>208</v>
      </c>
      <c r="B68" s="71"/>
      <c r="C68" s="71"/>
      <c r="D68" s="29"/>
      <c r="E68" s="42">
        <v>550</v>
      </c>
      <c r="F68" s="42">
        <v>2573</v>
      </c>
      <c r="G68" s="30">
        <f t="shared" si="3"/>
        <v>467.81818181818181</v>
      </c>
      <c r="H68" s="71"/>
      <c r="I68" s="71"/>
      <c r="J68" s="29"/>
      <c r="K68" s="83">
        <v>40</v>
      </c>
      <c r="L68" s="83">
        <v>85</v>
      </c>
      <c r="M68" s="30">
        <f t="shared" si="1"/>
        <v>212.5</v>
      </c>
      <c r="N68" s="72">
        <v>100</v>
      </c>
      <c r="O68" s="72">
        <v>100</v>
      </c>
      <c r="P68" s="30">
        <f t="shared" si="4"/>
        <v>100</v>
      </c>
    </row>
    <row r="69" spans="1:16" s="39" customFormat="1" x14ac:dyDescent="0.35">
      <c r="A69" s="34" t="s">
        <v>160</v>
      </c>
      <c r="B69" s="71"/>
      <c r="C69" s="71"/>
      <c r="D69" s="29"/>
      <c r="E69" s="35">
        <f t="shared" ref="E69:O69" si="15">SUM(E70:E71)</f>
        <v>51000</v>
      </c>
      <c r="F69" s="35">
        <f t="shared" si="15"/>
        <v>89089</v>
      </c>
      <c r="G69" s="29">
        <f t="shared" si="3"/>
        <v>174.6843137254902</v>
      </c>
      <c r="H69" s="71"/>
      <c r="I69" s="71"/>
      <c r="J69" s="29"/>
      <c r="K69" s="35">
        <f t="shared" si="15"/>
        <v>480</v>
      </c>
      <c r="L69" s="35">
        <f t="shared" si="15"/>
        <v>504</v>
      </c>
      <c r="M69" s="29">
        <f t="shared" si="1"/>
        <v>105</v>
      </c>
      <c r="N69" s="71">
        <f t="shared" si="15"/>
        <v>100</v>
      </c>
      <c r="O69" s="71">
        <f t="shared" si="15"/>
        <v>102</v>
      </c>
      <c r="P69" s="29">
        <f t="shared" si="4"/>
        <v>102</v>
      </c>
    </row>
    <row r="70" spans="1:16" x14ac:dyDescent="0.35">
      <c r="A70" s="41" t="s">
        <v>154</v>
      </c>
      <c r="B70" s="71"/>
      <c r="C70" s="71"/>
      <c r="D70" s="29"/>
      <c r="E70" s="42">
        <v>50000</v>
      </c>
      <c r="F70" s="42">
        <v>85706</v>
      </c>
      <c r="G70" s="30">
        <f t="shared" si="3"/>
        <v>171.41200000000001</v>
      </c>
      <c r="H70" s="71"/>
      <c r="I70" s="71"/>
      <c r="J70" s="29"/>
      <c r="K70" s="83">
        <v>180</v>
      </c>
      <c r="L70" s="83">
        <v>190</v>
      </c>
      <c r="M70" s="30">
        <f t="shared" si="1"/>
        <v>105.55555555555556</v>
      </c>
      <c r="N70" s="72">
        <v>20</v>
      </c>
      <c r="O70" s="72">
        <v>20</v>
      </c>
      <c r="P70" s="30">
        <f t="shared" si="4"/>
        <v>100</v>
      </c>
    </row>
    <row r="71" spans="1:16" x14ac:dyDescent="0.35">
      <c r="A71" s="41" t="s">
        <v>209</v>
      </c>
      <c r="B71" s="71"/>
      <c r="C71" s="71"/>
      <c r="D71" s="29"/>
      <c r="E71" s="42">
        <v>1000</v>
      </c>
      <c r="F71" s="42">
        <v>3383</v>
      </c>
      <c r="G71" s="30">
        <f t="shared" si="3"/>
        <v>338.3</v>
      </c>
      <c r="H71" s="71"/>
      <c r="I71" s="71"/>
      <c r="J71" s="29"/>
      <c r="K71" s="83">
        <v>300</v>
      </c>
      <c r="L71" s="83">
        <v>314</v>
      </c>
      <c r="M71" s="30">
        <f t="shared" si="1"/>
        <v>104.66666666666667</v>
      </c>
      <c r="N71" s="72">
        <v>80</v>
      </c>
      <c r="O71" s="72">
        <v>82</v>
      </c>
      <c r="P71" s="30">
        <f t="shared" si="4"/>
        <v>102.5</v>
      </c>
    </row>
    <row r="72" spans="1:16" s="39" customFormat="1" x14ac:dyDescent="0.35">
      <c r="A72" s="34" t="s">
        <v>161</v>
      </c>
      <c r="B72" s="71"/>
      <c r="C72" s="71"/>
      <c r="D72" s="29"/>
      <c r="E72" s="35">
        <f t="shared" ref="E72:O72" si="16">SUM(E73)</f>
        <v>1649840</v>
      </c>
      <c r="F72" s="35">
        <f t="shared" si="16"/>
        <v>1826651</v>
      </c>
      <c r="G72" s="29">
        <f t="shared" si="3"/>
        <v>110.71685739223197</v>
      </c>
      <c r="H72" s="71"/>
      <c r="I72" s="71"/>
      <c r="J72" s="29"/>
      <c r="K72" s="35">
        <f t="shared" si="16"/>
        <v>80</v>
      </c>
      <c r="L72" s="35">
        <f t="shared" si="16"/>
        <v>168</v>
      </c>
      <c r="M72" s="29">
        <f t="shared" si="1"/>
        <v>210</v>
      </c>
      <c r="N72" s="71">
        <f t="shared" si="16"/>
        <v>80</v>
      </c>
      <c r="O72" s="71">
        <f t="shared" si="16"/>
        <v>103</v>
      </c>
      <c r="P72" s="29">
        <f t="shared" si="4"/>
        <v>128.75</v>
      </c>
    </row>
    <row r="73" spans="1:16" x14ac:dyDescent="0.35">
      <c r="A73" s="41" t="s">
        <v>145</v>
      </c>
      <c r="B73" s="71"/>
      <c r="C73" s="71"/>
      <c r="D73" s="29"/>
      <c r="E73" s="42">
        <v>1649840</v>
      </c>
      <c r="F73" s="42">
        <v>1826651</v>
      </c>
      <c r="G73" s="29">
        <f t="shared" si="3"/>
        <v>110.71685739223197</v>
      </c>
      <c r="H73" s="71"/>
      <c r="I73" s="71"/>
      <c r="J73" s="29"/>
      <c r="K73" s="83">
        <v>80</v>
      </c>
      <c r="L73" s="83">
        <v>168</v>
      </c>
      <c r="M73" s="30">
        <f t="shared" si="1"/>
        <v>210</v>
      </c>
      <c r="N73" s="72">
        <v>80</v>
      </c>
      <c r="O73" s="72">
        <v>103</v>
      </c>
      <c r="P73" s="30">
        <f t="shared" si="4"/>
        <v>128.75</v>
      </c>
    </row>
    <row r="74" spans="1:16" s="39" customFormat="1" x14ac:dyDescent="0.35">
      <c r="A74" s="34" t="s">
        <v>162</v>
      </c>
      <c r="B74" s="71"/>
      <c r="C74" s="71"/>
      <c r="D74" s="29"/>
      <c r="E74" s="35">
        <f t="shared" ref="E74:O74" si="17">SUM(E75:E77)</f>
        <v>252000</v>
      </c>
      <c r="F74" s="35">
        <f t="shared" si="17"/>
        <v>324143</v>
      </c>
      <c r="G74" s="29">
        <f t="shared" si="3"/>
        <v>128.62817460317461</v>
      </c>
      <c r="H74" s="71"/>
      <c r="I74" s="71"/>
      <c r="J74" s="29"/>
      <c r="K74" s="35">
        <f t="shared" si="17"/>
        <v>1000</v>
      </c>
      <c r="L74" s="35">
        <f t="shared" si="17"/>
        <v>1578</v>
      </c>
      <c r="M74" s="29">
        <f t="shared" si="1"/>
        <v>157.80000000000001</v>
      </c>
      <c r="N74" s="71">
        <f t="shared" si="17"/>
        <v>320</v>
      </c>
      <c r="O74" s="71">
        <f t="shared" si="17"/>
        <v>353</v>
      </c>
      <c r="P74" s="29">
        <f t="shared" si="4"/>
        <v>110.3125</v>
      </c>
    </row>
    <row r="75" spans="1:16" x14ac:dyDescent="0.35">
      <c r="A75" s="41" t="s">
        <v>144</v>
      </c>
      <c r="B75" s="71"/>
      <c r="C75" s="71"/>
      <c r="D75" s="29"/>
      <c r="E75" s="42">
        <v>150000</v>
      </c>
      <c r="F75" s="42">
        <v>208810</v>
      </c>
      <c r="G75" s="30">
        <f t="shared" si="3"/>
        <v>139.20666666666668</v>
      </c>
      <c r="H75" s="71"/>
      <c r="I75" s="71"/>
      <c r="J75" s="29"/>
      <c r="K75" s="83">
        <v>180</v>
      </c>
      <c r="L75" s="83">
        <v>212</v>
      </c>
      <c r="M75" s="30">
        <f t="shared" si="1"/>
        <v>117.77777777777777</v>
      </c>
      <c r="N75" s="72">
        <v>100</v>
      </c>
      <c r="O75" s="72">
        <v>120</v>
      </c>
      <c r="P75" s="30">
        <f t="shared" si="4"/>
        <v>120</v>
      </c>
    </row>
    <row r="76" spans="1:16" x14ac:dyDescent="0.35">
      <c r="A76" s="41" t="s">
        <v>210</v>
      </c>
      <c r="B76" s="71"/>
      <c r="C76" s="71"/>
      <c r="D76" s="29"/>
      <c r="E76" s="42">
        <v>100000</v>
      </c>
      <c r="F76" s="42">
        <v>111994</v>
      </c>
      <c r="G76" s="30">
        <f t="shared" si="3"/>
        <v>111.994</v>
      </c>
      <c r="H76" s="71"/>
      <c r="I76" s="71"/>
      <c r="J76" s="29"/>
      <c r="K76" s="83">
        <v>640</v>
      </c>
      <c r="L76" s="83">
        <v>1174</v>
      </c>
      <c r="M76" s="30">
        <f t="shared" si="1"/>
        <v>183.4375</v>
      </c>
      <c r="N76" s="72">
        <v>80</v>
      </c>
      <c r="O76" s="72">
        <v>91</v>
      </c>
      <c r="P76" s="30">
        <f t="shared" si="4"/>
        <v>113.75</v>
      </c>
    </row>
    <row r="77" spans="1:16" x14ac:dyDescent="0.35">
      <c r="A77" s="41" t="s">
        <v>211</v>
      </c>
      <c r="B77" s="71"/>
      <c r="C77" s="71"/>
      <c r="D77" s="29"/>
      <c r="E77" s="42">
        <v>2000</v>
      </c>
      <c r="F77" s="42">
        <v>3339</v>
      </c>
      <c r="G77" s="30">
        <f t="shared" si="3"/>
        <v>166.95</v>
      </c>
      <c r="H77" s="71"/>
      <c r="I77" s="71"/>
      <c r="J77" s="29"/>
      <c r="K77" s="83">
        <v>180</v>
      </c>
      <c r="L77" s="83">
        <v>192</v>
      </c>
      <c r="M77" s="30">
        <f t="shared" si="1"/>
        <v>106.66666666666667</v>
      </c>
      <c r="N77" s="72">
        <v>140</v>
      </c>
      <c r="O77" s="72">
        <v>142</v>
      </c>
      <c r="P77" s="30">
        <f t="shared" si="4"/>
        <v>101.42857142857143</v>
      </c>
    </row>
    <row r="78" spans="1:16" s="39" customFormat="1" x14ac:dyDescent="0.35">
      <c r="A78" s="34" t="s">
        <v>163</v>
      </c>
      <c r="B78" s="71"/>
      <c r="C78" s="71"/>
      <c r="D78" s="29"/>
      <c r="E78" s="35">
        <f t="shared" ref="E78:O78" si="18">SUM(E79:E82)</f>
        <v>176900</v>
      </c>
      <c r="F78" s="35">
        <f t="shared" si="18"/>
        <v>266508</v>
      </c>
      <c r="G78" s="29">
        <f t="shared" ref="G78:G114" si="19">SUM(F78*100/E78)</f>
        <v>150.65460712266818</v>
      </c>
      <c r="H78" s="71"/>
      <c r="I78" s="71"/>
      <c r="J78" s="29"/>
      <c r="K78" s="35">
        <f t="shared" si="18"/>
        <v>1200</v>
      </c>
      <c r="L78" s="35">
        <f t="shared" si="18"/>
        <v>2197</v>
      </c>
      <c r="M78" s="29">
        <f t="shared" ref="M78:M114" si="20">SUM(L78*100/K78)</f>
        <v>183.08333333333334</v>
      </c>
      <c r="N78" s="71">
        <f t="shared" si="18"/>
        <v>340</v>
      </c>
      <c r="O78" s="71">
        <f t="shared" si="18"/>
        <v>429</v>
      </c>
      <c r="P78" s="29">
        <f t="shared" ref="P78:P114" si="21">SUM(O78*100/N78)</f>
        <v>126.17647058823529</v>
      </c>
    </row>
    <row r="79" spans="1:16" x14ac:dyDescent="0.35">
      <c r="A79" s="41" t="s">
        <v>143</v>
      </c>
      <c r="B79" s="71"/>
      <c r="C79" s="71"/>
      <c r="D79" s="29"/>
      <c r="E79" s="42">
        <v>120000</v>
      </c>
      <c r="F79" s="42">
        <v>168523</v>
      </c>
      <c r="G79" s="30">
        <f t="shared" si="19"/>
        <v>140.43583333333333</v>
      </c>
      <c r="H79" s="71"/>
      <c r="I79" s="71"/>
      <c r="J79" s="29"/>
      <c r="K79" s="83">
        <v>480</v>
      </c>
      <c r="L79" s="83">
        <v>593</v>
      </c>
      <c r="M79" s="30">
        <f t="shared" si="20"/>
        <v>123.54166666666667</v>
      </c>
      <c r="N79" s="72">
        <v>100</v>
      </c>
      <c r="O79" s="72">
        <v>100</v>
      </c>
      <c r="P79" s="30">
        <f t="shared" si="21"/>
        <v>100</v>
      </c>
    </row>
    <row r="80" spans="1:16" x14ac:dyDescent="0.35">
      <c r="A80" s="41" t="s">
        <v>212</v>
      </c>
      <c r="B80" s="71"/>
      <c r="C80" s="71"/>
      <c r="D80" s="29"/>
      <c r="E80" s="42">
        <v>1900</v>
      </c>
      <c r="F80" s="42">
        <v>2125</v>
      </c>
      <c r="G80" s="30">
        <f t="shared" si="19"/>
        <v>111.84210526315789</v>
      </c>
      <c r="H80" s="71"/>
      <c r="I80" s="71"/>
      <c r="J80" s="29"/>
      <c r="K80" s="83">
        <v>180</v>
      </c>
      <c r="L80" s="83">
        <v>225</v>
      </c>
      <c r="M80" s="30">
        <f t="shared" si="20"/>
        <v>125</v>
      </c>
      <c r="N80" s="72">
        <v>80</v>
      </c>
      <c r="O80" s="72">
        <v>83</v>
      </c>
      <c r="P80" s="30">
        <f t="shared" si="21"/>
        <v>103.75</v>
      </c>
    </row>
    <row r="81" spans="1:16" x14ac:dyDescent="0.35">
      <c r="A81" s="41" t="s">
        <v>213</v>
      </c>
      <c r="B81" s="71"/>
      <c r="C81" s="71"/>
      <c r="D81" s="29"/>
      <c r="E81" s="42">
        <v>40000</v>
      </c>
      <c r="F81" s="42">
        <v>67760</v>
      </c>
      <c r="G81" s="30">
        <f t="shared" si="19"/>
        <v>169.4</v>
      </c>
      <c r="H81" s="71"/>
      <c r="I81" s="71"/>
      <c r="J81" s="29"/>
      <c r="K81" s="83">
        <v>240</v>
      </c>
      <c r="L81" s="83">
        <v>581</v>
      </c>
      <c r="M81" s="30">
        <f t="shared" si="20"/>
        <v>242.08333333333334</v>
      </c>
      <c r="N81" s="72">
        <v>80</v>
      </c>
      <c r="O81" s="72">
        <v>86</v>
      </c>
      <c r="P81" s="30">
        <f t="shared" si="21"/>
        <v>107.5</v>
      </c>
    </row>
    <row r="82" spans="1:16" x14ac:dyDescent="0.35">
      <c r="A82" s="41" t="s">
        <v>214</v>
      </c>
      <c r="B82" s="71"/>
      <c r="C82" s="71"/>
      <c r="D82" s="29"/>
      <c r="E82" s="42">
        <v>15000</v>
      </c>
      <c r="F82" s="42">
        <v>28100</v>
      </c>
      <c r="G82" s="30">
        <f t="shared" si="19"/>
        <v>187.33333333333334</v>
      </c>
      <c r="H82" s="71"/>
      <c r="I82" s="71"/>
      <c r="J82" s="29"/>
      <c r="K82" s="83">
        <v>300</v>
      </c>
      <c r="L82" s="83">
        <v>798</v>
      </c>
      <c r="M82" s="30">
        <f t="shared" si="20"/>
        <v>266</v>
      </c>
      <c r="N82" s="72">
        <v>80</v>
      </c>
      <c r="O82" s="72">
        <v>160</v>
      </c>
      <c r="P82" s="30">
        <f t="shared" si="21"/>
        <v>200</v>
      </c>
    </row>
    <row r="83" spans="1:16" s="39" customFormat="1" x14ac:dyDescent="0.35">
      <c r="A83" s="34" t="s">
        <v>164</v>
      </c>
      <c r="B83" s="71"/>
      <c r="C83" s="71"/>
      <c r="D83" s="29"/>
      <c r="E83" s="35">
        <f>SUM(E84:E86)</f>
        <v>147650</v>
      </c>
      <c r="F83" s="35">
        <f t="shared" ref="F83:O83" si="22">SUM(F84:F86)</f>
        <v>260132</v>
      </c>
      <c r="G83" s="29">
        <f t="shared" si="19"/>
        <v>176.1815103284795</v>
      </c>
      <c r="H83" s="71"/>
      <c r="I83" s="71"/>
      <c r="J83" s="29"/>
      <c r="K83" s="35">
        <f t="shared" si="22"/>
        <v>440</v>
      </c>
      <c r="L83" s="35">
        <f t="shared" si="22"/>
        <v>1095</v>
      </c>
      <c r="M83" s="29">
        <f t="shared" si="20"/>
        <v>248.86363636363637</v>
      </c>
      <c r="N83" s="71">
        <f t="shared" si="22"/>
        <v>420</v>
      </c>
      <c r="O83" s="71">
        <f t="shared" si="22"/>
        <v>614</v>
      </c>
      <c r="P83" s="29">
        <f t="shared" si="21"/>
        <v>146.1904761904762</v>
      </c>
    </row>
    <row r="84" spans="1:16" x14ac:dyDescent="0.35">
      <c r="A84" s="41" t="s">
        <v>155</v>
      </c>
      <c r="B84" s="71"/>
      <c r="C84" s="71"/>
      <c r="D84" s="29"/>
      <c r="E84" s="42">
        <v>30000</v>
      </c>
      <c r="F84" s="42">
        <v>59878</v>
      </c>
      <c r="G84" s="30">
        <f t="shared" si="19"/>
        <v>199.59333333333333</v>
      </c>
      <c r="H84" s="71"/>
      <c r="I84" s="71"/>
      <c r="J84" s="29"/>
      <c r="K84" s="83">
        <v>220</v>
      </c>
      <c r="L84" s="83">
        <v>568</v>
      </c>
      <c r="M84" s="30">
        <f t="shared" si="20"/>
        <v>258.18181818181819</v>
      </c>
      <c r="N84" s="72">
        <v>60</v>
      </c>
      <c r="O84" s="72">
        <v>162</v>
      </c>
      <c r="P84" s="30">
        <f t="shared" si="21"/>
        <v>270</v>
      </c>
    </row>
    <row r="85" spans="1:16" x14ac:dyDescent="0.35">
      <c r="A85" s="41" t="s">
        <v>215</v>
      </c>
      <c r="B85" s="71"/>
      <c r="C85" s="71"/>
      <c r="D85" s="29"/>
      <c r="E85" s="42">
        <v>114500</v>
      </c>
      <c r="F85" s="42">
        <v>194152</v>
      </c>
      <c r="G85" s="30">
        <f t="shared" si="19"/>
        <v>169.56506550218342</v>
      </c>
      <c r="H85" s="71"/>
      <c r="I85" s="71"/>
      <c r="J85" s="29"/>
      <c r="K85" s="83">
        <v>120</v>
      </c>
      <c r="L85" s="83">
        <v>160</v>
      </c>
      <c r="M85" s="30">
        <f t="shared" si="20"/>
        <v>133.33333333333334</v>
      </c>
      <c r="N85" s="72">
        <v>60</v>
      </c>
      <c r="O85" s="72">
        <v>80</v>
      </c>
      <c r="P85" s="30">
        <f t="shared" si="21"/>
        <v>133.33333333333334</v>
      </c>
    </row>
    <row r="86" spans="1:16" x14ac:dyDescent="0.35">
      <c r="A86" s="41" t="s">
        <v>216</v>
      </c>
      <c r="B86" s="71"/>
      <c r="C86" s="71"/>
      <c r="D86" s="29"/>
      <c r="E86" s="42">
        <v>3150</v>
      </c>
      <c r="F86" s="42">
        <v>6102</v>
      </c>
      <c r="G86" s="30">
        <f t="shared" si="19"/>
        <v>193.71428571428572</v>
      </c>
      <c r="H86" s="71"/>
      <c r="I86" s="71"/>
      <c r="J86" s="29"/>
      <c r="K86" s="83">
        <v>100</v>
      </c>
      <c r="L86" s="83">
        <v>367</v>
      </c>
      <c r="M86" s="30">
        <f t="shared" si="20"/>
        <v>367</v>
      </c>
      <c r="N86" s="72">
        <v>300</v>
      </c>
      <c r="O86" s="72">
        <v>372</v>
      </c>
      <c r="P86" s="30">
        <f t="shared" si="21"/>
        <v>124</v>
      </c>
    </row>
    <row r="87" spans="1:16" s="39" customFormat="1" x14ac:dyDescent="0.35">
      <c r="A87" s="34" t="s">
        <v>165</v>
      </c>
      <c r="B87" s="71"/>
      <c r="C87" s="71"/>
      <c r="D87" s="29"/>
      <c r="E87" s="35">
        <f t="shared" ref="E87:O87" si="23">SUM(E88:E90)</f>
        <v>196000</v>
      </c>
      <c r="F87" s="35">
        <f t="shared" si="23"/>
        <v>259954</v>
      </c>
      <c r="G87" s="29">
        <f t="shared" si="19"/>
        <v>132.6295918367347</v>
      </c>
      <c r="H87" s="71"/>
      <c r="I87" s="71"/>
      <c r="J87" s="29"/>
      <c r="K87" s="35">
        <f t="shared" si="23"/>
        <v>500</v>
      </c>
      <c r="L87" s="35">
        <f t="shared" si="23"/>
        <v>1175</v>
      </c>
      <c r="M87" s="29">
        <f t="shared" si="20"/>
        <v>235</v>
      </c>
      <c r="N87" s="71">
        <f t="shared" si="23"/>
        <v>260</v>
      </c>
      <c r="O87" s="71">
        <f t="shared" si="23"/>
        <v>340</v>
      </c>
      <c r="P87" s="29">
        <f t="shared" si="21"/>
        <v>130.76923076923077</v>
      </c>
    </row>
    <row r="88" spans="1:16" x14ac:dyDescent="0.35">
      <c r="A88" s="41" t="s">
        <v>142</v>
      </c>
      <c r="B88" s="71"/>
      <c r="C88" s="71"/>
      <c r="D88" s="29"/>
      <c r="E88" s="42">
        <v>190000</v>
      </c>
      <c r="F88" s="42">
        <v>251225</v>
      </c>
      <c r="G88" s="30">
        <f t="shared" si="19"/>
        <v>132.22368421052633</v>
      </c>
      <c r="H88" s="71"/>
      <c r="I88" s="71"/>
      <c r="J88" s="29"/>
      <c r="K88" s="83">
        <v>200</v>
      </c>
      <c r="L88" s="83">
        <v>264</v>
      </c>
      <c r="M88" s="30">
        <f t="shared" si="20"/>
        <v>132</v>
      </c>
      <c r="N88" s="72">
        <v>120</v>
      </c>
      <c r="O88" s="72">
        <v>126</v>
      </c>
      <c r="P88" s="30">
        <f t="shared" si="21"/>
        <v>105</v>
      </c>
    </row>
    <row r="89" spans="1:16" x14ac:dyDescent="0.35">
      <c r="A89" s="41" t="s">
        <v>217</v>
      </c>
      <c r="B89" s="71"/>
      <c r="C89" s="71"/>
      <c r="D89" s="29"/>
      <c r="E89" s="42">
        <v>5000</v>
      </c>
      <c r="F89" s="42">
        <v>6563</v>
      </c>
      <c r="G89" s="30">
        <f t="shared" si="19"/>
        <v>131.26</v>
      </c>
      <c r="H89" s="71"/>
      <c r="I89" s="71"/>
      <c r="J89" s="29"/>
      <c r="K89" s="83">
        <v>260</v>
      </c>
      <c r="L89" s="83">
        <v>786</v>
      </c>
      <c r="M89" s="30">
        <f t="shared" si="20"/>
        <v>302.30769230769232</v>
      </c>
      <c r="N89" s="72">
        <v>60</v>
      </c>
      <c r="O89" s="72">
        <v>92</v>
      </c>
      <c r="P89" s="30">
        <f t="shared" si="21"/>
        <v>153.33333333333334</v>
      </c>
    </row>
    <row r="90" spans="1:16" x14ac:dyDescent="0.35">
      <c r="A90" s="41" t="s">
        <v>218</v>
      </c>
      <c r="B90" s="71"/>
      <c r="C90" s="71"/>
      <c r="D90" s="29"/>
      <c r="E90" s="42">
        <v>1000</v>
      </c>
      <c r="F90" s="42">
        <v>2166</v>
      </c>
      <c r="G90" s="30">
        <f t="shared" si="19"/>
        <v>216.6</v>
      </c>
      <c r="H90" s="71"/>
      <c r="I90" s="71"/>
      <c r="J90" s="29"/>
      <c r="K90" s="83">
        <v>40</v>
      </c>
      <c r="L90" s="83">
        <v>125</v>
      </c>
      <c r="M90" s="30">
        <f t="shared" si="20"/>
        <v>312.5</v>
      </c>
      <c r="N90" s="72">
        <v>80</v>
      </c>
      <c r="O90" s="72">
        <v>122</v>
      </c>
      <c r="P90" s="30">
        <f t="shared" si="21"/>
        <v>152.5</v>
      </c>
    </row>
    <row r="91" spans="1:16" s="39" customFormat="1" x14ac:dyDescent="0.35">
      <c r="A91" s="34" t="s">
        <v>166</v>
      </c>
      <c r="B91" s="71"/>
      <c r="C91" s="71"/>
      <c r="D91" s="29"/>
      <c r="E91" s="35">
        <f t="shared" ref="E91:O91" si="24">SUM(E92:E96)</f>
        <v>8410</v>
      </c>
      <c r="F91" s="35">
        <f t="shared" si="24"/>
        <v>14915</v>
      </c>
      <c r="G91" s="29">
        <f t="shared" si="19"/>
        <v>177.34839476813318</v>
      </c>
      <c r="H91" s="71">
        <f t="shared" si="24"/>
        <v>0</v>
      </c>
      <c r="I91" s="71">
        <f t="shared" si="24"/>
        <v>0</v>
      </c>
      <c r="J91" s="29">
        <f t="shared" si="24"/>
        <v>0</v>
      </c>
      <c r="K91" s="35">
        <f t="shared" si="24"/>
        <v>1360</v>
      </c>
      <c r="L91" s="35">
        <f t="shared" si="24"/>
        <v>2135</v>
      </c>
      <c r="M91" s="29">
        <f t="shared" si="20"/>
        <v>156.98529411764707</v>
      </c>
      <c r="N91" s="71">
        <f t="shared" si="24"/>
        <v>380</v>
      </c>
      <c r="O91" s="71">
        <f t="shared" si="24"/>
        <v>437</v>
      </c>
      <c r="P91" s="29">
        <f t="shared" si="21"/>
        <v>115</v>
      </c>
    </row>
    <row r="92" spans="1:16" x14ac:dyDescent="0.35">
      <c r="A92" s="41" t="s">
        <v>141</v>
      </c>
      <c r="B92" s="71"/>
      <c r="C92" s="71"/>
      <c r="D92" s="29"/>
      <c r="E92" s="42">
        <v>6000</v>
      </c>
      <c r="F92" s="42">
        <v>9636</v>
      </c>
      <c r="G92" s="30">
        <f t="shared" si="19"/>
        <v>160.6</v>
      </c>
      <c r="H92" s="71"/>
      <c r="I92" s="71"/>
      <c r="J92" s="29"/>
      <c r="K92" s="83">
        <v>320</v>
      </c>
      <c r="L92" s="83">
        <v>450</v>
      </c>
      <c r="M92" s="30">
        <f t="shared" si="20"/>
        <v>140.625</v>
      </c>
      <c r="N92" s="72">
        <v>100</v>
      </c>
      <c r="O92" s="72">
        <v>100</v>
      </c>
      <c r="P92" s="30">
        <f t="shared" si="21"/>
        <v>100</v>
      </c>
    </row>
    <row r="93" spans="1:16" x14ac:dyDescent="0.35">
      <c r="A93" s="41" t="s">
        <v>219</v>
      </c>
      <c r="B93" s="71"/>
      <c r="C93" s="71"/>
      <c r="D93" s="29"/>
      <c r="E93" s="42">
        <v>1500</v>
      </c>
      <c r="F93" s="42">
        <v>2717</v>
      </c>
      <c r="G93" s="30">
        <f t="shared" si="19"/>
        <v>181.13333333333333</v>
      </c>
      <c r="H93" s="71"/>
      <c r="I93" s="71"/>
      <c r="J93" s="29"/>
      <c r="K93" s="83">
        <v>220</v>
      </c>
      <c r="L93" s="83">
        <v>383</v>
      </c>
      <c r="M93" s="30">
        <f t="shared" si="20"/>
        <v>174.09090909090909</v>
      </c>
      <c r="N93" s="72">
        <v>20</v>
      </c>
      <c r="O93" s="72">
        <v>36</v>
      </c>
      <c r="P93" s="30">
        <f t="shared" si="21"/>
        <v>180</v>
      </c>
    </row>
    <row r="94" spans="1:16" x14ac:dyDescent="0.35">
      <c r="A94" s="41" t="s">
        <v>220</v>
      </c>
      <c r="B94" s="71"/>
      <c r="C94" s="71"/>
      <c r="D94" s="29"/>
      <c r="E94" s="42">
        <v>300</v>
      </c>
      <c r="F94" s="42">
        <v>860</v>
      </c>
      <c r="G94" s="30">
        <f t="shared" si="19"/>
        <v>286.66666666666669</v>
      </c>
      <c r="H94" s="71"/>
      <c r="I94" s="71"/>
      <c r="J94" s="29"/>
      <c r="K94" s="83">
        <v>220</v>
      </c>
      <c r="L94" s="83">
        <v>289</v>
      </c>
      <c r="M94" s="30">
        <f t="shared" si="20"/>
        <v>131.36363636363637</v>
      </c>
      <c r="N94" s="72">
        <v>160</v>
      </c>
      <c r="O94" s="72">
        <v>160</v>
      </c>
      <c r="P94" s="30">
        <f t="shared" si="21"/>
        <v>100</v>
      </c>
    </row>
    <row r="95" spans="1:16" x14ac:dyDescent="0.35">
      <c r="A95" s="41" t="s">
        <v>221</v>
      </c>
      <c r="B95" s="71"/>
      <c r="C95" s="71"/>
      <c r="D95" s="29"/>
      <c r="E95" s="42">
        <v>500</v>
      </c>
      <c r="F95" s="42">
        <v>1577</v>
      </c>
      <c r="G95" s="30">
        <f t="shared" si="19"/>
        <v>315.39999999999998</v>
      </c>
      <c r="H95" s="71"/>
      <c r="I95" s="71"/>
      <c r="J95" s="29"/>
      <c r="K95" s="83">
        <v>300</v>
      </c>
      <c r="L95" s="83">
        <v>365</v>
      </c>
      <c r="M95" s="30">
        <f t="shared" si="20"/>
        <v>121.66666666666667</v>
      </c>
      <c r="N95" s="72">
        <v>80</v>
      </c>
      <c r="O95" s="72">
        <v>80</v>
      </c>
      <c r="P95" s="30">
        <f t="shared" si="21"/>
        <v>100</v>
      </c>
    </row>
    <row r="96" spans="1:16" x14ac:dyDescent="0.35">
      <c r="A96" s="41" t="s">
        <v>222</v>
      </c>
      <c r="B96" s="71"/>
      <c r="C96" s="71"/>
      <c r="D96" s="29"/>
      <c r="E96" s="42">
        <v>110</v>
      </c>
      <c r="F96" s="42">
        <v>125</v>
      </c>
      <c r="G96" s="30">
        <f t="shared" si="19"/>
        <v>113.63636363636364</v>
      </c>
      <c r="H96" s="71"/>
      <c r="I96" s="71"/>
      <c r="J96" s="29"/>
      <c r="K96" s="83">
        <v>300</v>
      </c>
      <c r="L96" s="83">
        <v>648</v>
      </c>
      <c r="M96" s="30">
        <f t="shared" si="20"/>
        <v>216</v>
      </c>
      <c r="N96" s="72">
        <v>20</v>
      </c>
      <c r="O96" s="72">
        <v>61</v>
      </c>
      <c r="P96" s="30">
        <f t="shared" si="21"/>
        <v>305</v>
      </c>
    </row>
    <row r="97" spans="1:16" s="39" customFormat="1" x14ac:dyDescent="0.35">
      <c r="A97" s="34" t="s">
        <v>167</v>
      </c>
      <c r="B97" s="71"/>
      <c r="C97" s="71"/>
      <c r="D97" s="29"/>
      <c r="E97" s="35">
        <f t="shared" ref="E97:O97" si="25">SUM(E98:E99)</f>
        <v>25000</v>
      </c>
      <c r="F97" s="35">
        <f t="shared" si="25"/>
        <v>44989</v>
      </c>
      <c r="G97" s="29">
        <f t="shared" si="19"/>
        <v>179.95599999999999</v>
      </c>
      <c r="H97" s="71">
        <f t="shared" si="25"/>
        <v>60</v>
      </c>
      <c r="I97" s="71">
        <f t="shared" si="25"/>
        <v>64</v>
      </c>
      <c r="J97" s="29">
        <f>SUM(I97*100/H97)</f>
        <v>106.66666666666667</v>
      </c>
      <c r="K97" s="35">
        <f t="shared" si="25"/>
        <v>560</v>
      </c>
      <c r="L97" s="35">
        <f t="shared" si="25"/>
        <v>930</v>
      </c>
      <c r="M97" s="29">
        <f t="shared" si="20"/>
        <v>166.07142857142858</v>
      </c>
      <c r="N97" s="71">
        <f t="shared" si="25"/>
        <v>120</v>
      </c>
      <c r="O97" s="71">
        <f t="shared" si="25"/>
        <v>175</v>
      </c>
      <c r="P97" s="29">
        <f t="shared" si="21"/>
        <v>145.83333333333334</v>
      </c>
    </row>
    <row r="98" spans="1:16" x14ac:dyDescent="0.35">
      <c r="A98" s="41" t="s">
        <v>146</v>
      </c>
      <c r="B98" s="71"/>
      <c r="C98" s="71"/>
      <c r="D98" s="29"/>
      <c r="E98" s="42">
        <v>25000</v>
      </c>
      <c r="F98" s="42">
        <v>44959</v>
      </c>
      <c r="G98" s="30">
        <f t="shared" si="19"/>
        <v>179.83600000000001</v>
      </c>
      <c r="H98" s="71">
        <v>60</v>
      </c>
      <c r="I98" s="71">
        <v>64</v>
      </c>
      <c r="J98" s="29">
        <f>SUM(I98*100/H98)</f>
        <v>106.66666666666667</v>
      </c>
      <c r="K98" s="42">
        <v>260</v>
      </c>
      <c r="L98" s="42">
        <v>480</v>
      </c>
      <c r="M98" s="30">
        <f t="shared" si="20"/>
        <v>184.61538461538461</v>
      </c>
      <c r="N98" s="72">
        <v>80</v>
      </c>
      <c r="O98" s="72">
        <v>115</v>
      </c>
      <c r="P98" s="30">
        <f t="shared" si="21"/>
        <v>143.75</v>
      </c>
    </row>
    <row r="99" spans="1:16" x14ac:dyDescent="0.35">
      <c r="A99" s="41" t="s">
        <v>147</v>
      </c>
      <c r="B99" s="71"/>
      <c r="C99" s="71"/>
      <c r="D99" s="29"/>
      <c r="E99" s="42"/>
      <c r="F99" s="42">
        <v>30</v>
      </c>
      <c r="G99" s="30">
        <v>0</v>
      </c>
      <c r="H99" s="71"/>
      <c r="I99" s="71"/>
      <c r="J99" s="29"/>
      <c r="K99" s="42">
        <v>300</v>
      </c>
      <c r="L99" s="42">
        <v>450</v>
      </c>
      <c r="M99" s="30">
        <f t="shared" si="20"/>
        <v>150</v>
      </c>
      <c r="N99" s="72">
        <v>40</v>
      </c>
      <c r="O99" s="72">
        <v>60</v>
      </c>
      <c r="P99" s="30">
        <f t="shared" si="21"/>
        <v>150</v>
      </c>
    </row>
    <row r="100" spans="1:16" s="39" customFormat="1" x14ac:dyDescent="0.35">
      <c r="A100" s="34" t="s">
        <v>168</v>
      </c>
      <c r="B100" s="71"/>
      <c r="C100" s="71"/>
      <c r="D100" s="29"/>
      <c r="E100" s="35">
        <f t="shared" ref="E100:O100" si="26">SUM(E101:E103)</f>
        <v>5710</v>
      </c>
      <c r="F100" s="35">
        <f t="shared" si="26"/>
        <v>11052</v>
      </c>
      <c r="G100" s="29">
        <f t="shared" si="19"/>
        <v>193.55516637478109</v>
      </c>
      <c r="H100" s="71"/>
      <c r="I100" s="71"/>
      <c r="J100" s="29"/>
      <c r="K100" s="35">
        <f t="shared" si="26"/>
        <v>800</v>
      </c>
      <c r="L100" s="35">
        <f t="shared" si="26"/>
        <v>1501</v>
      </c>
      <c r="M100" s="29">
        <f t="shared" si="20"/>
        <v>187.625</v>
      </c>
      <c r="N100" s="71">
        <f t="shared" si="26"/>
        <v>460</v>
      </c>
      <c r="O100" s="71">
        <f t="shared" si="26"/>
        <v>584</v>
      </c>
      <c r="P100" s="29">
        <f t="shared" si="21"/>
        <v>126.95652173913044</v>
      </c>
    </row>
    <row r="101" spans="1:16" x14ac:dyDescent="0.35">
      <c r="A101" s="41" t="s">
        <v>148</v>
      </c>
      <c r="B101" s="71"/>
      <c r="C101" s="71"/>
      <c r="D101" s="29"/>
      <c r="E101" s="42">
        <v>5000</v>
      </c>
      <c r="F101" s="42">
        <v>9765</v>
      </c>
      <c r="G101" s="30">
        <f t="shared" si="19"/>
        <v>195.3</v>
      </c>
      <c r="H101" s="71"/>
      <c r="I101" s="71"/>
      <c r="J101" s="29"/>
      <c r="K101" s="42">
        <v>240</v>
      </c>
      <c r="L101" s="42">
        <v>286</v>
      </c>
      <c r="M101" s="30">
        <f t="shared" si="20"/>
        <v>119.16666666666667</v>
      </c>
      <c r="N101" s="72">
        <v>100</v>
      </c>
      <c r="O101" s="72">
        <v>104</v>
      </c>
      <c r="P101" s="30">
        <f t="shared" si="21"/>
        <v>104</v>
      </c>
    </row>
    <row r="102" spans="1:16" x14ac:dyDescent="0.35">
      <c r="A102" s="41" t="s">
        <v>223</v>
      </c>
      <c r="B102" s="71"/>
      <c r="C102" s="71"/>
      <c r="D102" s="29"/>
      <c r="E102" s="42">
        <v>610</v>
      </c>
      <c r="F102" s="42">
        <v>851</v>
      </c>
      <c r="G102" s="30">
        <f t="shared" si="19"/>
        <v>139.50819672131146</v>
      </c>
      <c r="H102" s="71"/>
      <c r="I102" s="71"/>
      <c r="J102" s="29"/>
      <c r="K102" s="42">
        <v>240</v>
      </c>
      <c r="L102" s="42">
        <v>580</v>
      </c>
      <c r="M102" s="30">
        <f t="shared" si="20"/>
        <v>241.66666666666666</v>
      </c>
      <c r="N102" s="72">
        <v>160</v>
      </c>
      <c r="O102" s="72">
        <v>280</v>
      </c>
      <c r="P102" s="30">
        <f t="shared" si="21"/>
        <v>175</v>
      </c>
    </row>
    <row r="103" spans="1:16" x14ac:dyDescent="0.35">
      <c r="A103" s="41" t="s">
        <v>224</v>
      </c>
      <c r="B103" s="71"/>
      <c r="C103" s="71"/>
      <c r="D103" s="29"/>
      <c r="E103" s="42">
        <v>100</v>
      </c>
      <c r="F103" s="42">
        <v>436</v>
      </c>
      <c r="G103" s="30">
        <f t="shared" si="19"/>
        <v>436</v>
      </c>
      <c r="H103" s="71"/>
      <c r="I103" s="71"/>
      <c r="J103" s="29"/>
      <c r="K103" s="42">
        <v>320</v>
      </c>
      <c r="L103" s="42">
        <v>635</v>
      </c>
      <c r="M103" s="30">
        <f t="shared" si="20"/>
        <v>198.4375</v>
      </c>
      <c r="N103" s="72">
        <v>200</v>
      </c>
      <c r="O103" s="72">
        <v>200</v>
      </c>
      <c r="P103" s="30">
        <f t="shared" si="21"/>
        <v>100</v>
      </c>
    </row>
    <row r="104" spans="1:16" s="39" customFormat="1" x14ac:dyDescent="0.35">
      <c r="A104" s="34" t="s">
        <v>169</v>
      </c>
      <c r="B104" s="71"/>
      <c r="C104" s="71"/>
      <c r="D104" s="29"/>
      <c r="E104" s="35">
        <f t="shared" ref="E104:O104" si="27">SUM(E105:E107)</f>
        <v>38000</v>
      </c>
      <c r="F104" s="35">
        <f t="shared" si="27"/>
        <v>46251</v>
      </c>
      <c r="G104" s="29">
        <f t="shared" si="19"/>
        <v>121.71315789473684</v>
      </c>
      <c r="H104" s="71"/>
      <c r="I104" s="71"/>
      <c r="J104" s="29"/>
      <c r="K104" s="35">
        <f t="shared" si="27"/>
        <v>620</v>
      </c>
      <c r="L104" s="35">
        <f t="shared" si="27"/>
        <v>1178</v>
      </c>
      <c r="M104" s="29">
        <f t="shared" si="20"/>
        <v>190</v>
      </c>
      <c r="N104" s="71">
        <f t="shared" si="27"/>
        <v>140</v>
      </c>
      <c r="O104" s="71">
        <f t="shared" si="27"/>
        <v>170</v>
      </c>
      <c r="P104" s="29">
        <f t="shared" si="21"/>
        <v>121.42857142857143</v>
      </c>
    </row>
    <row r="105" spans="1:16" x14ac:dyDescent="0.35">
      <c r="A105" s="41" t="s">
        <v>149</v>
      </c>
      <c r="B105" s="71"/>
      <c r="C105" s="71"/>
      <c r="D105" s="29"/>
      <c r="E105" s="42">
        <v>30000</v>
      </c>
      <c r="F105" s="42">
        <v>33425</v>
      </c>
      <c r="G105" s="30">
        <f t="shared" si="19"/>
        <v>111.41666666666667</v>
      </c>
      <c r="H105" s="71"/>
      <c r="I105" s="71"/>
      <c r="J105" s="29"/>
      <c r="K105" s="42">
        <v>240</v>
      </c>
      <c r="L105" s="42">
        <v>497</v>
      </c>
      <c r="M105" s="30">
        <f t="shared" si="20"/>
        <v>207.08333333333334</v>
      </c>
      <c r="N105" s="72">
        <v>80</v>
      </c>
      <c r="O105" s="72">
        <v>110</v>
      </c>
      <c r="P105" s="30">
        <f t="shared" si="21"/>
        <v>137.5</v>
      </c>
    </row>
    <row r="106" spans="1:16" x14ac:dyDescent="0.35">
      <c r="A106" s="41" t="s">
        <v>225</v>
      </c>
      <c r="B106" s="71"/>
      <c r="C106" s="71"/>
      <c r="D106" s="29"/>
      <c r="E106" s="42">
        <v>3000</v>
      </c>
      <c r="F106" s="42">
        <v>4750</v>
      </c>
      <c r="G106" s="30">
        <f t="shared" si="19"/>
        <v>158.33333333333334</v>
      </c>
      <c r="H106" s="71"/>
      <c r="I106" s="71"/>
      <c r="J106" s="29"/>
      <c r="K106" s="42">
        <v>180</v>
      </c>
      <c r="L106" s="42">
        <v>240</v>
      </c>
      <c r="M106" s="30">
        <f t="shared" si="20"/>
        <v>133.33333333333334</v>
      </c>
      <c r="N106" s="72"/>
      <c r="O106" s="72"/>
      <c r="P106" s="30"/>
    </row>
    <row r="107" spans="1:16" x14ac:dyDescent="0.35">
      <c r="A107" s="41" t="s">
        <v>226</v>
      </c>
      <c r="B107" s="71"/>
      <c r="C107" s="71"/>
      <c r="D107" s="29"/>
      <c r="E107" s="42">
        <v>5000</v>
      </c>
      <c r="F107" s="42">
        <v>8076</v>
      </c>
      <c r="G107" s="30">
        <f t="shared" si="19"/>
        <v>161.52000000000001</v>
      </c>
      <c r="H107" s="71"/>
      <c r="I107" s="71"/>
      <c r="J107" s="29"/>
      <c r="K107" s="42">
        <v>200</v>
      </c>
      <c r="L107" s="42">
        <v>441</v>
      </c>
      <c r="M107" s="30">
        <f t="shared" si="20"/>
        <v>220.5</v>
      </c>
      <c r="N107" s="72">
        <v>60</v>
      </c>
      <c r="O107" s="72">
        <v>60</v>
      </c>
      <c r="P107" s="30">
        <f t="shared" si="21"/>
        <v>100</v>
      </c>
    </row>
    <row r="108" spans="1:16" s="39" customFormat="1" x14ac:dyDescent="0.35">
      <c r="A108" s="34" t="s">
        <v>170</v>
      </c>
      <c r="B108" s="71"/>
      <c r="C108" s="71"/>
      <c r="D108" s="29"/>
      <c r="E108" s="35">
        <f t="shared" ref="E108:O108" si="28">SUM(E109:E111)</f>
        <v>10000</v>
      </c>
      <c r="F108" s="35">
        <f t="shared" si="28"/>
        <v>21979</v>
      </c>
      <c r="G108" s="29">
        <f t="shared" si="19"/>
        <v>219.79</v>
      </c>
      <c r="H108" s="71"/>
      <c r="I108" s="71"/>
      <c r="J108" s="29"/>
      <c r="K108" s="35">
        <f t="shared" si="28"/>
        <v>820</v>
      </c>
      <c r="L108" s="35">
        <f t="shared" si="28"/>
        <v>1114</v>
      </c>
      <c r="M108" s="29">
        <f t="shared" si="20"/>
        <v>135.85365853658536</v>
      </c>
      <c r="N108" s="71">
        <f t="shared" si="28"/>
        <v>200</v>
      </c>
      <c r="O108" s="71">
        <f t="shared" si="28"/>
        <v>228</v>
      </c>
      <c r="P108" s="29">
        <f t="shared" si="21"/>
        <v>114</v>
      </c>
    </row>
    <row r="109" spans="1:16" x14ac:dyDescent="0.35">
      <c r="A109" s="41" t="s">
        <v>150</v>
      </c>
      <c r="B109" s="71"/>
      <c r="C109" s="71"/>
      <c r="D109" s="29"/>
      <c r="E109" s="42">
        <v>4000</v>
      </c>
      <c r="F109" s="42">
        <v>7878</v>
      </c>
      <c r="G109" s="30">
        <f t="shared" si="19"/>
        <v>196.95</v>
      </c>
      <c r="H109" s="71"/>
      <c r="I109" s="71"/>
      <c r="J109" s="29"/>
      <c r="K109" s="42">
        <v>200</v>
      </c>
      <c r="L109" s="42">
        <v>275</v>
      </c>
      <c r="M109" s="30">
        <f t="shared" si="20"/>
        <v>137.5</v>
      </c>
      <c r="N109" s="72">
        <v>80</v>
      </c>
      <c r="O109" s="72">
        <v>100</v>
      </c>
      <c r="P109" s="30">
        <f t="shared" si="21"/>
        <v>125</v>
      </c>
    </row>
    <row r="110" spans="1:16" x14ac:dyDescent="0.35">
      <c r="A110" s="41" t="s">
        <v>227</v>
      </c>
      <c r="B110" s="71"/>
      <c r="C110" s="71"/>
      <c r="D110" s="29"/>
      <c r="E110" s="42">
        <v>500</v>
      </c>
      <c r="F110" s="42">
        <v>2620</v>
      </c>
      <c r="G110" s="30">
        <f t="shared" si="19"/>
        <v>524</v>
      </c>
      <c r="H110" s="71"/>
      <c r="I110" s="71"/>
      <c r="J110" s="29"/>
      <c r="K110" s="42">
        <v>380</v>
      </c>
      <c r="L110" s="42">
        <v>435</v>
      </c>
      <c r="M110" s="30">
        <f t="shared" si="20"/>
        <v>114.47368421052632</v>
      </c>
      <c r="N110" s="72">
        <v>40</v>
      </c>
      <c r="O110" s="72">
        <v>40</v>
      </c>
      <c r="P110" s="30">
        <f t="shared" si="21"/>
        <v>100</v>
      </c>
    </row>
    <row r="111" spans="1:16" x14ac:dyDescent="0.35">
      <c r="A111" s="41" t="s">
        <v>228</v>
      </c>
      <c r="B111" s="71"/>
      <c r="C111" s="71"/>
      <c r="D111" s="29"/>
      <c r="E111" s="42">
        <v>5500</v>
      </c>
      <c r="F111" s="42">
        <v>11481</v>
      </c>
      <c r="G111" s="30">
        <f t="shared" si="19"/>
        <v>208.74545454545455</v>
      </c>
      <c r="H111" s="71"/>
      <c r="I111" s="71"/>
      <c r="J111" s="29"/>
      <c r="K111" s="42">
        <v>240</v>
      </c>
      <c r="L111" s="42">
        <v>404</v>
      </c>
      <c r="M111" s="30">
        <f t="shared" si="20"/>
        <v>168.33333333333334</v>
      </c>
      <c r="N111" s="72">
        <v>80</v>
      </c>
      <c r="O111" s="72">
        <v>88</v>
      </c>
      <c r="P111" s="30">
        <f t="shared" si="21"/>
        <v>110</v>
      </c>
    </row>
    <row r="112" spans="1:16" s="39" customFormat="1" x14ac:dyDescent="0.35">
      <c r="A112" s="38" t="s">
        <v>152</v>
      </c>
      <c r="B112" s="71"/>
      <c r="C112" s="71"/>
      <c r="D112" s="29"/>
      <c r="E112" s="37">
        <v>2500</v>
      </c>
      <c r="F112" s="37">
        <v>3038</v>
      </c>
      <c r="G112" s="29">
        <f t="shared" si="19"/>
        <v>121.52</v>
      </c>
      <c r="H112" s="71"/>
      <c r="I112" s="71"/>
      <c r="J112" s="29"/>
      <c r="K112" s="79">
        <v>200</v>
      </c>
      <c r="L112" s="79">
        <v>312</v>
      </c>
      <c r="M112" s="29">
        <f t="shared" si="20"/>
        <v>156</v>
      </c>
      <c r="N112" s="73">
        <v>40</v>
      </c>
      <c r="O112" s="73">
        <v>100</v>
      </c>
      <c r="P112" s="29">
        <f t="shared" si="21"/>
        <v>250</v>
      </c>
    </row>
    <row r="113" spans="1:16" s="39" customFormat="1" x14ac:dyDescent="0.35">
      <c r="A113" s="38" t="s">
        <v>153</v>
      </c>
      <c r="B113" s="71"/>
      <c r="C113" s="71"/>
      <c r="D113" s="29"/>
      <c r="E113" s="37">
        <v>1400</v>
      </c>
      <c r="F113" s="37">
        <v>3262</v>
      </c>
      <c r="G113" s="29">
        <f t="shared" si="19"/>
        <v>233</v>
      </c>
      <c r="H113" s="71"/>
      <c r="I113" s="71"/>
      <c r="J113" s="29"/>
      <c r="K113" s="79">
        <v>200</v>
      </c>
      <c r="L113" s="79">
        <v>362</v>
      </c>
      <c r="M113" s="29">
        <f t="shared" si="20"/>
        <v>181</v>
      </c>
      <c r="N113" s="73"/>
      <c r="O113" s="73"/>
      <c r="P113" s="29"/>
    </row>
    <row r="114" spans="1:16" s="39" customFormat="1" x14ac:dyDescent="0.35">
      <c r="A114" s="38" t="s">
        <v>151</v>
      </c>
      <c r="B114" s="71"/>
      <c r="C114" s="71"/>
      <c r="D114" s="29"/>
      <c r="E114" s="37">
        <v>500</v>
      </c>
      <c r="F114" s="37">
        <v>825</v>
      </c>
      <c r="G114" s="29">
        <f t="shared" si="19"/>
        <v>165</v>
      </c>
      <c r="H114" s="71"/>
      <c r="I114" s="71"/>
      <c r="J114" s="29"/>
      <c r="K114" s="37">
        <v>580</v>
      </c>
      <c r="L114" s="37">
        <v>651</v>
      </c>
      <c r="M114" s="29">
        <f t="shared" si="20"/>
        <v>112.24137931034483</v>
      </c>
      <c r="N114" s="73">
        <v>80</v>
      </c>
      <c r="O114" s="73">
        <v>80</v>
      </c>
      <c r="P114" s="29">
        <f t="shared" si="21"/>
        <v>100</v>
      </c>
    </row>
    <row r="115" spans="1:16" x14ac:dyDescent="0.35">
      <c r="A115" s="112"/>
      <c r="B115" s="112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</row>
    <row r="116" spans="1:16" x14ac:dyDescent="0.35">
      <c r="B116" s="39"/>
      <c r="C116" s="39"/>
      <c r="D116" s="39"/>
    </row>
  </sheetData>
  <mergeCells count="16">
    <mergeCell ref="A1:P1"/>
    <mergeCell ref="A2:P2"/>
    <mergeCell ref="A115:P115"/>
    <mergeCell ref="A4:A7"/>
    <mergeCell ref="K4:M4"/>
    <mergeCell ref="E5:G5"/>
    <mergeCell ref="N4:P4"/>
    <mergeCell ref="K5:M5"/>
    <mergeCell ref="E6:G6"/>
    <mergeCell ref="N5:P5"/>
    <mergeCell ref="B5:D5"/>
    <mergeCell ref="E4:J4"/>
    <mergeCell ref="H5:J5"/>
    <mergeCell ref="H6:J6"/>
    <mergeCell ref="B6:D6"/>
    <mergeCell ref="B4:D4"/>
  </mergeCells>
  <pageMargins left="0.51181102362204722" right="0.51181102362204722" top="0.74803149606299213" bottom="0.74803149606299213" header="0.31496062992125984" footer="0.31496062992125984"/>
  <pageSetup paperSize="9" scale="8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5"/>
  <sheetViews>
    <sheetView topLeftCell="A91" workbookViewId="0">
      <selection activeCell="D117" sqref="D117"/>
    </sheetView>
  </sheetViews>
  <sheetFormatPr defaultColWidth="9" defaultRowHeight="21" x14ac:dyDescent="0.4"/>
  <cols>
    <col min="1" max="1" width="51.5" style="49" customWidth="1"/>
    <col min="2" max="4" width="14.19921875" style="49" customWidth="1"/>
    <col min="5" max="16384" width="9" style="49"/>
  </cols>
  <sheetData>
    <row r="1" spans="1:4" x14ac:dyDescent="0.4">
      <c r="A1" s="118" t="s">
        <v>284</v>
      </c>
      <c r="B1" s="118"/>
      <c r="C1" s="118"/>
      <c r="D1" s="118"/>
    </row>
    <row r="2" spans="1:4" x14ac:dyDescent="0.4">
      <c r="A2" s="118" t="s">
        <v>285</v>
      </c>
      <c r="B2" s="118"/>
      <c r="C2" s="118"/>
      <c r="D2" s="118"/>
    </row>
    <row r="3" spans="1:4" x14ac:dyDescent="0.4">
      <c r="A3" s="118" t="s">
        <v>178</v>
      </c>
      <c r="B3" s="118"/>
      <c r="C3" s="118"/>
      <c r="D3" s="118"/>
    </row>
    <row r="5" spans="1:4" x14ac:dyDescent="0.4">
      <c r="A5" s="119" t="s">
        <v>125</v>
      </c>
      <c r="B5" s="119" t="s">
        <v>157</v>
      </c>
      <c r="C5" s="119"/>
      <c r="D5" s="119"/>
    </row>
    <row r="6" spans="1:4" x14ac:dyDescent="0.4">
      <c r="A6" s="119"/>
      <c r="B6" s="119"/>
      <c r="C6" s="119"/>
      <c r="D6" s="119"/>
    </row>
    <row r="7" spans="1:4" x14ac:dyDescent="0.4">
      <c r="A7" s="119"/>
      <c r="B7" s="119"/>
      <c r="C7" s="119"/>
      <c r="D7" s="119"/>
    </row>
    <row r="8" spans="1:4" x14ac:dyDescent="0.4">
      <c r="A8" s="119"/>
      <c r="B8" s="50" t="s">
        <v>126</v>
      </c>
      <c r="C8" s="50" t="s">
        <v>177</v>
      </c>
      <c r="D8" s="50" t="s">
        <v>156</v>
      </c>
    </row>
    <row r="9" spans="1:4" x14ac:dyDescent="0.4">
      <c r="A9" s="51" t="s">
        <v>157</v>
      </c>
      <c r="B9" s="52">
        <f>SUM('1'!B9+'1'!E9+'1'!H9+'1'!K9+'2'!B9+'2'!E9+'2'!H9+'2'!K9+'2'!N9+'3'!B8+'3'!E8+'3'!H8+'3'!K8+'4'!B8+'4'!E8+'4'!H8+'4'!K8+'4'!N8)</f>
        <v>3732270</v>
      </c>
      <c r="C9" s="52">
        <f>SUM('1'!C9+'1'!F9+'1'!I9+'1'!L9+'2'!C9+'2'!F9+'2'!I9+'2'!L9+'2'!O9+'3'!C8+'3'!F8+'3'!I8+'3'!L8+'4'!C8+'4'!F8+'4'!I8+'4'!L8+'4'!O8)</f>
        <v>4684151</v>
      </c>
      <c r="D9" s="53">
        <f>SUM(C9*100/B9)</f>
        <v>125.50407660753375</v>
      </c>
    </row>
    <row r="10" spans="1:4" x14ac:dyDescent="0.4">
      <c r="A10" s="24" t="s">
        <v>229</v>
      </c>
      <c r="B10" s="28"/>
      <c r="C10" s="28"/>
      <c r="D10" s="53"/>
    </row>
    <row r="11" spans="1:4" x14ac:dyDescent="0.4">
      <c r="A11" s="25" t="s">
        <v>0</v>
      </c>
      <c r="B11" s="28">
        <f>SUM('1'!E11)</f>
        <v>3500</v>
      </c>
      <c r="C11" s="28">
        <f>SUM('1'!F11)</f>
        <v>3766</v>
      </c>
      <c r="D11" s="53">
        <f t="shared" ref="D11:D73" si="0">SUM(C11*100/B11)</f>
        <v>107.6</v>
      </c>
    </row>
    <row r="12" spans="1:4" x14ac:dyDescent="0.4">
      <c r="A12" s="26" t="s">
        <v>1</v>
      </c>
      <c r="B12" s="28">
        <f>SUM('1'!H12+'3'!B11+'4'!E11)</f>
        <v>510</v>
      </c>
      <c r="C12" s="28">
        <f>SUM('1'!I12+'3'!C11+'4'!F11)</f>
        <v>564</v>
      </c>
      <c r="D12" s="53">
        <f t="shared" si="0"/>
        <v>110.58823529411765</v>
      </c>
    </row>
    <row r="13" spans="1:4" x14ac:dyDescent="0.4">
      <c r="A13" s="25" t="s">
        <v>238</v>
      </c>
      <c r="B13" s="28">
        <f>SUM('2'!B13+'4'!B12)</f>
        <v>2700</v>
      </c>
      <c r="C13" s="28">
        <f>SUM('2'!C13+'4'!C12)</f>
        <v>2849</v>
      </c>
      <c r="D13" s="53">
        <f t="shared" si="0"/>
        <v>105.51851851851852</v>
      </c>
    </row>
    <row r="14" spans="1:4" x14ac:dyDescent="0.4">
      <c r="A14" s="27" t="s">
        <v>171</v>
      </c>
      <c r="B14" s="28">
        <f>SUM('2'!B14+'3'!H13)</f>
        <v>1500</v>
      </c>
      <c r="C14" s="28">
        <f>SUM('3'!I13)</f>
        <v>313</v>
      </c>
      <c r="D14" s="53">
        <f t="shared" si="0"/>
        <v>20.866666666666667</v>
      </c>
    </row>
    <row r="15" spans="1:4" x14ac:dyDescent="0.4">
      <c r="A15" s="22" t="s">
        <v>282</v>
      </c>
      <c r="B15" s="28">
        <f>SUM('2'!N15)</f>
        <v>400</v>
      </c>
      <c r="C15" s="28">
        <f>SUM('2'!O15)</f>
        <v>196</v>
      </c>
      <c r="D15" s="53">
        <f t="shared" si="0"/>
        <v>49</v>
      </c>
    </row>
    <row r="16" spans="1:4" s="54" customFormat="1" x14ac:dyDescent="0.4">
      <c r="A16" s="51" t="s">
        <v>179</v>
      </c>
      <c r="B16" s="52">
        <f>SUM(B17:B18)</f>
        <v>408968</v>
      </c>
      <c r="C16" s="52">
        <f>SUM(C17:C18)</f>
        <v>437825</v>
      </c>
      <c r="D16" s="53">
        <f t="shared" si="0"/>
        <v>107.05605328534261</v>
      </c>
    </row>
    <row r="17" spans="1:4" x14ac:dyDescent="0.4">
      <c r="A17" s="55" t="s">
        <v>128</v>
      </c>
      <c r="B17" s="28">
        <f>SUM('1'!E16+'1'!H16+'1'!K16+'2'!B17+'2'!N17+'3'!B16+'3'!E16+'4'!E17+'4'!K17+'4'!N17)</f>
        <v>323034</v>
      </c>
      <c r="C17" s="28">
        <f>SUM('1'!F16+'1'!I16+'1'!L16+'2'!C17+'2'!O17+'3'!C16+'3'!F16+'4'!F17+'4'!L17+'4'!O17)</f>
        <v>350473</v>
      </c>
      <c r="D17" s="53">
        <f t="shared" si="0"/>
        <v>108.49415231833181</v>
      </c>
    </row>
    <row r="18" spans="1:4" x14ac:dyDescent="0.4">
      <c r="A18" s="55" t="s">
        <v>180</v>
      </c>
      <c r="B18" s="28">
        <f>SUM('1'!E17+'1'!H17+'1'!K17+'2'!K18+'2'!N18+'3'!B17+'3'!E17+'4'!E18+'4'!K18+'4'!N18)</f>
        <v>85934</v>
      </c>
      <c r="C18" s="28">
        <f>SUM('1'!F17+'1'!I17+'1'!L17+'2'!L18+'2'!O18+'3'!C17+'3'!F17+'4'!F18+'4'!L18+'4'!O18)</f>
        <v>87352</v>
      </c>
      <c r="D18" s="53">
        <f t="shared" si="0"/>
        <v>101.6501035678544</v>
      </c>
    </row>
    <row r="19" spans="1:4" s="54" customFormat="1" x14ac:dyDescent="0.4">
      <c r="A19" s="51" t="s">
        <v>230</v>
      </c>
      <c r="B19" s="52">
        <f>SUM(B20:B23)</f>
        <v>22398</v>
      </c>
      <c r="C19" s="52">
        <f>SUM(C20:C23)</f>
        <v>27193</v>
      </c>
      <c r="D19" s="53">
        <f t="shared" si="0"/>
        <v>121.40816144298599</v>
      </c>
    </row>
    <row r="20" spans="1:4" x14ac:dyDescent="0.4">
      <c r="A20" s="55" t="s">
        <v>129</v>
      </c>
      <c r="B20" s="52">
        <f>SUM('1'!E19+'1'!H19+'1'!K19+'2'!B20+'2'!N20+'3'!B19+'3'!E19+'4'!E20+'4'!K20+'4'!N20)</f>
        <v>9238</v>
      </c>
      <c r="C20" s="52">
        <f>SUM('1'!F19+'1'!I19+'1'!L19+'2'!C20+'2'!O20+'3'!C19+'3'!F19+'4'!F20+'4'!L20+'4'!O20)</f>
        <v>11988</v>
      </c>
      <c r="D20" s="53">
        <f t="shared" si="0"/>
        <v>129.76834812730027</v>
      </c>
    </row>
    <row r="21" spans="1:4" x14ac:dyDescent="0.4">
      <c r="A21" s="55" t="s">
        <v>181</v>
      </c>
      <c r="B21" s="52">
        <f>SUM('1'!E20+'1'!H20+'1'!K20+'2'!B21+'2'!N21+'3'!B20+'3'!E20+'4'!E21+'4'!K21+'4'!N21)</f>
        <v>7240</v>
      </c>
      <c r="C21" s="52">
        <f>SUM('1'!F20+'1'!I20+'1'!L20+'2'!C21+'2'!O21+'3'!C20+'3'!F20+'4'!F21+'4'!L21+'4'!O21)</f>
        <v>7332</v>
      </c>
      <c r="D21" s="53">
        <f t="shared" si="0"/>
        <v>101.2707182320442</v>
      </c>
    </row>
    <row r="22" spans="1:4" x14ac:dyDescent="0.4">
      <c r="A22" s="55" t="s">
        <v>182</v>
      </c>
      <c r="B22" s="52">
        <f>SUM('1'!E21+'1'!H21+'1'!K21+'2'!B22+'2'!N22+'3'!B21+'3'!E21+'4'!E22+'4'!K22+'4'!N22)</f>
        <v>3078</v>
      </c>
      <c r="C22" s="52">
        <f>SUM('1'!F21+'1'!I21+'1'!L21+'2'!C22+'2'!O22+'3'!C21+'3'!F21+'4'!F22+'4'!L22+'4'!O22)</f>
        <v>4600</v>
      </c>
      <c r="D22" s="53">
        <f t="shared" si="0"/>
        <v>149.44769330734243</v>
      </c>
    </row>
    <row r="23" spans="1:4" x14ac:dyDescent="0.4">
      <c r="A23" s="55" t="s">
        <v>183</v>
      </c>
      <c r="B23" s="52">
        <f>SUM('1'!E22+'1'!H22+'1'!K22+'2'!B23+'2'!N23+'3'!B22+'3'!E22+'4'!E23+'4'!K23+'4'!N23)</f>
        <v>2842</v>
      </c>
      <c r="C23" s="52">
        <f>SUM('1'!F22+'1'!I22+'1'!L22+'2'!C23+'2'!O23+'3'!C22+'3'!F22+'4'!F23+'4'!L23+'4'!O23)</f>
        <v>3273</v>
      </c>
      <c r="D23" s="53">
        <f t="shared" si="0"/>
        <v>115.16537649542576</v>
      </c>
    </row>
    <row r="24" spans="1:4" s="54" customFormat="1" x14ac:dyDescent="0.4">
      <c r="A24" s="51" t="s">
        <v>231</v>
      </c>
      <c r="B24" s="52">
        <f>SUM(B25:B27)</f>
        <v>286038</v>
      </c>
      <c r="C24" s="52">
        <f>SUM(C25:C27)</f>
        <v>398349</v>
      </c>
      <c r="D24" s="53">
        <f t="shared" si="0"/>
        <v>139.26436347618147</v>
      </c>
    </row>
    <row r="25" spans="1:4" x14ac:dyDescent="0.4">
      <c r="A25" s="55" t="s">
        <v>130</v>
      </c>
      <c r="B25" s="52">
        <f>SUM('1'!E24+'1'!H24+'1'!K24+'2'!B25+'2'!K25+'2'!N25+'3'!B24+'3'!E24+'4'!E25+'4'!K25+'4'!N25)</f>
        <v>233110</v>
      </c>
      <c r="C25" s="52">
        <f>SUM('1'!F24+'1'!I24+'1'!L24+'2'!C25+'2'!L25+'2'!O25+'3'!C24+'3'!F24+'4'!F25+'4'!L25+'4'!O25)</f>
        <v>308174</v>
      </c>
      <c r="D25" s="53">
        <f t="shared" si="0"/>
        <v>132.20110677362618</v>
      </c>
    </row>
    <row r="26" spans="1:4" x14ac:dyDescent="0.4">
      <c r="A26" s="55" t="s">
        <v>131</v>
      </c>
      <c r="B26" s="52">
        <f>SUM('1'!E25+'1'!H25+'1'!K25+'2'!N26+'3'!B25+'3'!E25+'4'!E26+'4'!K26+'4'!N26)</f>
        <v>49730</v>
      </c>
      <c r="C26" s="52">
        <f>SUM('1'!F25+'1'!I25+'1'!L25+'2'!O26+'3'!C25+'3'!F25+'4'!F26+'4'!L26+'4'!O26)</f>
        <v>85579</v>
      </c>
      <c r="D26" s="53">
        <f t="shared" si="0"/>
        <v>172.08727126483009</v>
      </c>
    </row>
    <row r="27" spans="1:4" x14ac:dyDescent="0.4">
      <c r="A27" s="55" t="s">
        <v>132</v>
      </c>
      <c r="B27" s="52">
        <f>SUM('1'!E26+'1'!H26+'1'!K26+'2'!B27+'2'!K27+'2'!N27+'3'!B26+'3'!E26+'4'!E27+'4'!K27+'4'!N27)</f>
        <v>3198</v>
      </c>
      <c r="C27" s="52">
        <f>SUM('1'!F26+'1'!I26+'1'!L26+'2'!C27+'2'!L27+'2'!O27+'3'!C26+'3'!F26+'4'!F27+'4'!L27+'4'!O27)</f>
        <v>4596</v>
      </c>
      <c r="D27" s="53">
        <f t="shared" si="0"/>
        <v>143.71482176360226</v>
      </c>
    </row>
    <row r="28" spans="1:4" s="54" customFormat="1" x14ac:dyDescent="0.4">
      <c r="A28" s="51" t="s">
        <v>232</v>
      </c>
      <c r="B28" s="52">
        <f>SUM(B29:B32)</f>
        <v>58842</v>
      </c>
      <c r="C28" s="52">
        <f>SUM(C29:C32)</f>
        <v>84890</v>
      </c>
      <c r="D28" s="53">
        <f t="shared" si="0"/>
        <v>144.26769994221814</v>
      </c>
    </row>
    <row r="29" spans="1:4" x14ac:dyDescent="0.4">
      <c r="A29" s="55" t="s">
        <v>133</v>
      </c>
      <c r="B29" s="52">
        <f>SUM('1'!E28+'1'!H28+'1'!K28+'2'!N29+'3'!B28+'3'!E28+'4'!E29+'4'!K29+'4'!N29)</f>
        <v>23914</v>
      </c>
      <c r="C29" s="52">
        <f>SUM('1'!F28+'1'!I28+'1'!L28+'2'!O29+'3'!C28+'3'!F28+'4'!F29+'4'!L29+'4'!O29)</f>
        <v>35565</v>
      </c>
      <c r="D29" s="53">
        <f t="shared" si="0"/>
        <v>148.72041481977084</v>
      </c>
    </row>
    <row r="30" spans="1:4" x14ac:dyDescent="0.4">
      <c r="A30" s="55" t="s">
        <v>184</v>
      </c>
      <c r="B30" s="52">
        <f>SUM('1'!E29+'1'!H29+'1'!K29+'2'!N30+'3'!B29+'3'!E29+'4'!E30+'4'!K30+'4'!N30)</f>
        <v>9144</v>
      </c>
      <c r="C30" s="52">
        <f>SUM('1'!F29+'1'!I29+'1'!L29+'2'!O30+'3'!C29+'3'!F29+'4'!F30+'4'!L30+'4'!O30)</f>
        <v>13031</v>
      </c>
      <c r="D30" s="53">
        <f t="shared" si="0"/>
        <v>142.5087489063867</v>
      </c>
    </row>
    <row r="31" spans="1:4" x14ac:dyDescent="0.4">
      <c r="A31" s="55" t="s">
        <v>185</v>
      </c>
      <c r="B31" s="52">
        <f>SUM('1'!E30+'1'!H30+'1'!K30+'2'!H31+'2'!N31+'3'!B30+'3'!E30+'4'!E31+'4'!K31+'4'!N31)</f>
        <v>13840</v>
      </c>
      <c r="C31" s="52">
        <f>SUM('1'!F30+'1'!I30+'1'!L30+'2'!O31+'3'!C30+'3'!F30+'4'!F31+'4'!L31+'4'!O31)</f>
        <v>18612</v>
      </c>
      <c r="D31" s="53">
        <f t="shared" si="0"/>
        <v>134.47976878612718</v>
      </c>
    </row>
    <row r="32" spans="1:4" x14ac:dyDescent="0.4">
      <c r="A32" s="55" t="s">
        <v>186</v>
      </c>
      <c r="B32" s="52">
        <f>SUM('1'!E31+'1'!H31+'1'!K31+'2'!N32+'3'!B31+'3'!E31+'4'!E32+'4'!K32+'4'!N32)</f>
        <v>11944</v>
      </c>
      <c r="C32" s="52">
        <f>SUM('1'!F31+'1'!I31+'1'!L31+'2'!O32+'3'!C31+'3'!F31+'4'!F32+'4'!L32+'4'!O32)</f>
        <v>17682</v>
      </c>
      <c r="D32" s="53">
        <f t="shared" si="0"/>
        <v>148.04085733422639</v>
      </c>
    </row>
    <row r="33" spans="1:4" s="54" customFormat="1" x14ac:dyDescent="0.4">
      <c r="A33" s="51" t="s">
        <v>233</v>
      </c>
      <c r="B33" s="52">
        <f>SUM(B34:B37)</f>
        <v>111460</v>
      </c>
      <c r="C33" s="52">
        <f>SUM(C34:C37)</f>
        <v>126441</v>
      </c>
      <c r="D33" s="53">
        <f t="shared" si="0"/>
        <v>113.44069621388839</v>
      </c>
    </row>
    <row r="34" spans="1:4" x14ac:dyDescent="0.4">
      <c r="A34" s="55" t="s">
        <v>134</v>
      </c>
      <c r="B34" s="52">
        <f>SUM('1'!E33+'1'!H33+'1'!K33+'2'!B34+'2'!N34+'3'!B33+'3'!E33+'4'!E34+'4'!K34+'4'!N34)</f>
        <v>96146</v>
      </c>
      <c r="C34" s="52">
        <f>SUM('1'!F33+'1'!I33+'1'!L33+'2'!C34+'2'!O34+'3'!C33+'3'!F33+'4'!F34+'4'!L34+'4'!O34)</f>
        <v>98221</v>
      </c>
      <c r="D34" s="53">
        <f t="shared" si="0"/>
        <v>102.15817610717035</v>
      </c>
    </row>
    <row r="35" spans="1:4" x14ac:dyDescent="0.4">
      <c r="A35" s="55" t="s">
        <v>187</v>
      </c>
      <c r="B35" s="52">
        <f>SUM('1'!E34+'1'!H34+'1'!K34+'2'!N35+'3'!E34+'3'!K34+'4'!E35+'4'!K35+'4'!N35)</f>
        <v>5240</v>
      </c>
      <c r="C35" s="52">
        <f>SUM('1'!F34+'1'!I34+'1'!L34+'2'!O35+'3'!F34+'3'!L34+'4'!F35+'4'!L35+'4'!O35)</f>
        <v>10097</v>
      </c>
      <c r="D35" s="53">
        <f t="shared" si="0"/>
        <v>192.69083969465649</v>
      </c>
    </row>
    <row r="36" spans="1:4" x14ac:dyDescent="0.4">
      <c r="A36" s="55" t="s">
        <v>188</v>
      </c>
      <c r="B36" s="52">
        <f>SUM('1'!H35+'1'!K35+'2'!N36+'3'!B35+'3'!E35+'3'!K35+'4'!E36+'4'!K36+'4'!N36)</f>
        <v>3860</v>
      </c>
      <c r="C36" s="52">
        <f>SUM('1'!I35+'1'!L35+'2'!O36+'3'!C35+'3'!F35+'3'!L35+'4'!F36+'4'!L36+'4'!O36)</f>
        <v>6059</v>
      </c>
      <c r="D36" s="53">
        <f t="shared" si="0"/>
        <v>156.96891191709844</v>
      </c>
    </row>
    <row r="37" spans="1:4" x14ac:dyDescent="0.4">
      <c r="A37" s="55" t="s">
        <v>189</v>
      </c>
      <c r="B37" s="52">
        <f>SUM('1'!E36+'1'!H36+'1'!K36+'2'!N37+'3'!B36+'3'!E36+'3'!K36+'4'!E37+'4'!K37+'4'!N37)</f>
        <v>6214</v>
      </c>
      <c r="C37" s="52">
        <f>SUM('1'!F36+'1'!I36+'1'!L36+'2'!O37+'3'!C36+'3'!F36+'3'!L36+'4'!F37+'4'!L37+'4'!O37)</f>
        <v>12064</v>
      </c>
      <c r="D37" s="53">
        <f t="shared" si="0"/>
        <v>194.14225941422595</v>
      </c>
    </row>
    <row r="38" spans="1:4" s="54" customFormat="1" x14ac:dyDescent="0.4">
      <c r="A38" s="51" t="s">
        <v>234</v>
      </c>
      <c r="B38" s="52">
        <f>SUM(B39:B43)</f>
        <v>30030</v>
      </c>
      <c r="C38" s="52">
        <f>SUM(C39:C43)</f>
        <v>70569</v>
      </c>
      <c r="D38" s="53">
        <f t="shared" si="0"/>
        <v>234.99500499500499</v>
      </c>
    </row>
    <row r="39" spans="1:4" x14ac:dyDescent="0.4">
      <c r="A39" s="55" t="s">
        <v>135</v>
      </c>
      <c r="B39" s="52">
        <f>SUM('1'!E38+'1'!H38+'1'!K38+'2'!B39+'2'!N39+'3'!B38+'3'!E38+'4'!E39+'4'!K39+'4'!N39)</f>
        <v>18202</v>
      </c>
      <c r="C39" s="52">
        <f>SUM('1'!F38+'1'!I38+'1'!L38+'2'!C39+'2'!O39+'3'!C38+'3'!F38+'4'!F39+'4'!L39+'4'!O39)</f>
        <v>50311</v>
      </c>
      <c r="D39" s="53">
        <f t="shared" si="0"/>
        <v>276.40369190198879</v>
      </c>
    </row>
    <row r="40" spans="1:4" x14ac:dyDescent="0.4">
      <c r="A40" s="55" t="s">
        <v>190</v>
      </c>
      <c r="B40" s="52">
        <f>SUM('1'!H39+'1'!K39+'2'!N40+'3'!B39+'3'!E39+'3'!K39+'4'!E40+'4'!K40+'4'!N40)</f>
        <v>2986</v>
      </c>
      <c r="C40" s="52">
        <f>SUM('1'!I39+'1'!L39+'2'!O40+'3'!C39+'3'!F39+'3'!L39+'4'!F40+'4'!L40+'4'!O40)</f>
        <v>6084</v>
      </c>
      <c r="D40" s="53">
        <f t="shared" si="0"/>
        <v>203.75083724045547</v>
      </c>
    </row>
    <row r="41" spans="1:4" x14ac:dyDescent="0.4">
      <c r="A41" s="55" t="s">
        <v>191</v>
      </c>
      <c r="B41" s="52">
        <f>SUM('1'!H40+'1'!K40+'2'!H41+'2'!N41+'3'!B40+'3'!E40+'3'!K40+'4'!E41+'4'!K41+'4'!N41)</f>
        <v>2894</v>
      </c>
      <c r="C41" s="52">
        <f>SUM('1'!I40+'1'!L40+'2'!I41+'2'!O41+'3'!C40+'3'!F40+'3'!L40+'4'!F41+'4'!L41+'4'!O41)</f>
        <v>4733</v>
      </c>
      <c r="D41" s="53">
        <f t="shared" si="0"/>
        <v>163.54526606772632</v>
      </c>
    </row>
    <row r="42" spans="1:4" x14ac:dyDescent="0.4">
      <c r="A42" s="55" t="s">
        <v>192</v>
      </c>
      <c r="B42" s="52">
        <f>SUM('1'!H41+'1'!K41+'2'!N42+'3'!B41+'3'!E41+'3'!K41+'4'!E42+'4'!K42+'4'!N42)</f>
        <v>2764</v>
      </c>
      <c r="C42" s="52">
        <f>SUM('1'!I41+'1'!L41+'2'!O42+'3'!C41+'3'!F41+'3'!L41+'4'!F42+'4'!L42+'4'!O42)</f>
        <v>4886</v>
      </c>
      <c r="D42" s="53">
        <f t="shared" si="0"/>
        <v>176.7727930535456</v>
      </c>
    </row>
    <row r="43" spans="1:4" x14ac:dyDescent="0.4">
      <c r="A43" s="55" t="s">
        <v>193</v>
      </c>
      <c r="B43" s="52">
        <f>SUM('1'!H42+'1'!K42+'2'!N43+'3'!B42+'3'!E42+'3'!K42+'4'!E43+'4'!K43+'4'!N43)</f>
        <v>3184</v>
      </c>
      <c r="C43" s="52">
        <f>SUM('1'!I42+'1'!L42+'2'!O43+'3'!C42+'3'!F42+'3'!L42+'4'!F43+'4'!L43+'4'!O43)</f>
        <v>4555</v>
      </c>
      <c r="D43" s="53">
        <f t="shared" si="0"/>
        <v>143.05904522613065</v>
      </c>
    </row>
    <row r="44" spans="1:4" s="54" customFormat="1" x14ac:dyDescent="0.4">
      <c r="A44" s="51" t="s">
        <v>235</v>
      </c>
      <c r="B44" s="52">
        <f>SUM(B45:B49)</f>
        <v>24338</v>
      </c>
      <c r="C44" s="52">
        <f>SUM(C45:C49)</f>
        <v>36029</v>
      </c>
      <c r="D44" s="53">
        <f t="shared" si="0"/>
        <v>148.03599309721423</v>
      </c>
    </row>
    <row r="45" spans="1:4" x14ac:dyDescent="0.4">
      <c r="A45" s="55" t="s">
        <v>136</v>
      </c>
      <c r="B45" s="52">
        <f>SUM('1'!E44+'1'!H44+'1'!K44+'2'!B45+'2'!N45+'3'!B44+'3'!E44+'3'!K44+'4'!E45+'4'!K45+'4'!N45)</f>
        <v>12774</v>
      </c>
      <c r="C45" s="52">
        <f>SUM('1'!F44+'1'!I44+'1'!L44+'2'!C45+'2'!O45+'3'!C44+'3'!F44+'3'!L44+'4'!F45+'4'!L45+'4'!O45)</f>
        <v>18196</v>
      </c>
      <c r="D45" s="53">
        <f t="shared" si="0"/>
        <v>142.44559260998903</v>
      </c>
    </row>
    <row r="46" spans="1:4" x14ac:dyDescent="0.4">
      <c r="A46" s="55" t="s">
        <v>194</v>
      </c>
      <c r="B46" s="52">
        <f>SUM('1'!E45+'1'!H45+'1'!K45+'2'!B46+'2'!N46+'3'!B45+'3'!E45+'3'!K45+'4'!E46+'4'!K46+'4'!N46)</f>
        <v>2692</v>
      </c>
      <c r="C46" s="52">
        <f>SUM('1'!F45+'1'!I45+'1'!L45+'2'!C46+'2'!O46+'3'!C45+'3'!F45+'3'!L45+'4'!F46+'4'!L46+'4'!O46)</f>
        <v>3772</v>
      </c>
      <c r="D46" s="53">
        <f t="shared" si="0"/>
        <v>140.11887072808321</v>
      </c>
    </row>
    <row r="47" spans="1:4" x14ac:dyDescent="0.4">
      <c r="A47" s="55" t="s">
        <v>195</v>
      </c>
      <c r="B47" s="52">
        <f>SUM('1'!E46+'1'!H46+'1'!K46+'2'!B47+'2'!N47+'3'!B46+'3'!E46+'3'!K46+'4'!E47+'4'!K47+'4'!N47)</f>
        <v>2338</v>
      </c>
      <c r="C47" s="52">
        <f>SUM('1'!F46+'1'!I46+'1'!L46+'2'!C47+'2'!O47+'3'!C46+'3'!F46+'3'!L46+'4'!F47+'4'!L47+'4'!O47)</f>
        <v>2536</v>
      </c>
      <c r="D47" s="53">
        <f t="shared" si="0"/>
        <v>108.46877673224978</v>
      </c>
    </row>
    <row r="48" spans="1:4" x14ac:dyDescent="0.4">
      <c r="A48" s="55" t="s">
        <v>196</v>
      </c>
      <c r="B48" s="52">
        <f>SUM('1'!E47+'1'!H47+'1'!K47+'2'!B48+'2'!N48+'3'!B47+'3'!E47+'3'!K47+'4'!E48+'4'!K48+'4'!N48)</f>
        <v>4034</v>
      </c>
      <c r="C48" s="52">
        <f>SUM('1'!F47+'1'!I47+'1'!L47+'2'!C48+'2'!O48+'3'!C47+'3'!F47+'3'!L47+'4'!F48+'4'!L48+'4'!O48)</f>
        <v>8117</v>
      </c>
      <c r="D48" s="53">
        <f t="shared" si="0"/>
        <v>201.21467526028755</v>
      </c>
    </row>
    <row r="49" spans="1:4" x14ac:dyDescent="0.4">
      <c r="A49" s="55" t="s">
        <v>197</v>
      </c>
      <c r="B49" s="52">
        <f>SUM('1'!E48+'1'!H48+'1'!K48+'2'!B49+'2'!N49+'3'!B48+'3'!E48+'3'!K48+'4'!E49+'4'!K49+'4'!N49)</f>
        <v>2500</v>
      </c>
      <c r="C49" s="52">
        <f>SUM('1'!F48+'1'!I48+'1'!L48+'2'!C49+'2'!O49+'3'!C48+'3'!F48+'3'!L48+'4'!F49+'4'!L49+'4'!O49)</f>
        <v>3408</v>
      </c>
      <c r="D49" s="53">
        <f t="shared" si="0"/>
        <v>136.32</v>
      </c>
    </row>
    <row r="50" spans="1:4" s="54" customFormat="1" x14ac:dyDescent="0.4">
      <c r="A50" s="51" t="s">
        <v>236</v>
      </c>
      <c r="B50" s="52">
        <f>SUM(B51:B54)</f>
        <v>25512</v>
      </c>
      <c r="C50" s="52">
        <f>SUM(C51:C54)</f>
        <v>39226</v>
      </c>
      <c r="D50" s="53">
        <f t="shared" si="0"/>
        <v>153.75509564126685</v>
      </c>
    </row>
    <row r="51" spans="1:4" x14ac:dyDescent="0.4">
      <c r="A51" s="55" t="s">
        <v>137</v>
      </c>
      <c r="B51" s="52">
        <f>SUM('1'!E50+'1'!H50+'1'!K50+'2'!N51+'3'!B50+'3'!E50+'4'!E51+'4'!K51+'4'!N51)</f>
        <v>11528</v>
      </c>
      <c r="C51" s="52">
        <f>SUM('1'!F50+'1'!I50+'1'!L50+'2'!O51+'3'!C50+'3'!F50+'4'!F51+'4'!L51+'4'!O51)</f>
        <v>15843</v>
      </c>
      <c r="D51" s="53">
        <f t="shared" si="0"/>
        <v>137.43060374739764</v>
      </c>
    </row>
    <row r="52" spans="1:4" x14ac:dyDescent="0.4">
      <c r="A52" s="55" t="s">
        <v>198</v>
      </c>
      <c r="B52" s="52">
        <f>SUM('1'!E51+'1'!H51+'1'!K51+'2'!N52+'3'!B51+'3'!E51+'4'!E52+'4'!K52+'4'!N52)</f>
        <v>2730</v>
      </c>
      <c r="C52" s="52">
        <f>SUM('1'!F51+'1'!I51+'1'!L51+'2'!O52+'3'!C51+'3'!F51+'4'!F52+'4'!L52+'4'!O52)</f>
        <v>5706</v>
      </c>
      <c r="D52" s="53">
        <f t="shared" si="0"/>
        <v>209.01098901098902</v>
      </c>
    </row>
    <row r="53" spans="1:4" x14ac:dyDescent="0.4">
      <c r="A53" s="55" t="s">
        <v>199</v>
      </c>
      <c r="B53" s="52">
        <f>SUM('1'!E52+'1'!H52+'1'!K52+'2'!N53+'3'!B52+'3'!E52+'4'!E53+'4'!K53+'4'!N53)</f>
        <v>4774</v>
      </c>
      <c r="C53" s="52">
        <f>SUM('1'!F52+'1'!I52+'1'!L52+'2'!O53+'3'!C52+'3'!F52+'4'!F53+'4'!L53+'4'!O53)</f>
        <v>7644</v>
      </c>
      <c r="D53" s="53">
        <f t="shared" si="0"/>
        <v>160.11730205278593</v>
      </c>
    </row>
    <row r="54" spans="1:4" x14ac:dyDescent="0.4">
      <c r="A54" s="55" t="s">
        <v>200</v>
      </c>
      <c r="B54" s="52">
        <f>SUM('1'!H53+'1'!K53+'2'!H54+'2'!N54+'3'!B53+'3'!E53+'4'!E54+'4'!K54+'4'!N54)</f>
        <v>6480</v>
      </c>
      <c r="C54" s="52">
        <f>SUM('1'!I53+'1'!L53+'2'!I54+'2'!O54+'3'!C53+'3'!F53+'4'!F54+'4'!L54+'4'!O54)</f>
        <v>10033</v>
      </c>
      <c r="D54" s="53">
        <f t="shared" si="0"/>
        <v>154.83024691358025</v>
      </c>
    </row>
    <row r="55" spans="1:4" s="54" customFormat="1" x14ac:dyDescent="0.4">
      <c r="A55" s="51" t="s">
        <v>237</v>
      </c>
      <c r="B55" s="52">
        <f>SUM(B56:B60)</f>
        <v>22990</v>
      </c>
      <c r="C55" s="52">
        <f>SUM(C56:C60)</f>
        <v>39377</v>
      </c>
      <c r="D55" s="53">
        <f t="shared" si="0"/>
        <v>171.27881687690299</v>
      </c>
    </row>
    <row r="56" spans="1:4" x14ac:dyDescent="0.4">
      <c r="A56" s="55" t="s">
        <v>138</v>
      </c>
      <c r="B56" s="52">
        <f>SUM('1'!E55+'1'!H55+'1'!K55+'2'!N56+'3'!B55+'3'!E55+'4'!E56+'4'!K56+'4'!N56)</f>
        <v>9314</v>
      </c>
      <c r="C56" s="52">
        <f>SUM('1'!F55+'1'!I55+'1'!L55+'2'!O56+'3'!C55+'3'!F55+'4'!F56+'4'!L56+'4'!O56)</f>
        <v>15100</v>
      </c>
      <c r="D56" s="53">
        <f t="shared" si="0"/>
        <v>162.12153747047455</v>
      </c>
    </row>
    <row r="57" spans="1:4" x14ac:dyDescent="0.4">
      <c r="A57" s="55" t="s">
        <v>201</v>
      </c>
      <c r="B57" s="52">
        <f>SUM('1'!E56+'1'!H56+'1'!K56+'2'!N57+'3'!B56+'3'!E56+'4'!E57+'4'!K57+'4'!N57)</f>
        <v>2524</v>
      </c>
      <c r="C57" s="52">
        <f>SUM('1'!F56+'1'!I56+'1'!L56+'2'!O57+'3'!C56+'3'!F56+'4'!F57+'4'!L57+'4'!O57)</f>
        <v>3938</v>
      </c>
      <c r="D57" s="53">
        <f t="shared" si="0"/>
        <v>156.02218700475436</v>
      </c>
    </row>
    <row r="58" spans="1:4" x14ac:dyDescent="0.4">
      <c r="A58" s="55" t="s">
        <v>202</v>
      </c>
      <c r="B58" s="52">
        <f>SUM('1'!E57+'1'!H57+'1'!K57+'2'!N58+'3'!B57+'3'!E57+'4'!E58+'4'!K58+'4'!N58)</f>
        <v>4810</v>
      </c>
      <c r="C58" s="52">
        <f>SUM('1'!F57+'1'!I57+'1'!L57+'2'!O58+'3'!C57+'3'!F57+'4'!F58+'4'!L58+'4'!O58)</f>
        <v>12743</v>
      </c>
      <c r="D58" s="53">
        <f t="shared" si="0"/>
        <v>264.92723492723491</v>
      </c>
    </row>
    <row r="59" spans="1:4" x14ac:dyDescent="0.4">
      <c r="A59" s="55" t="s">
        <v>203</v>
      </c>
      <c r="B59" s="52">
        <f>SUM('1'!E58+'1'!H58+'1'!K58+'2'!N59+'3'!B58+'3'!E58+'4'!E59+'4'!K59+'4'!N59)</f>
        <v>4550</v>
      </c>
      <c r="C59" s="52">
        <f>SUM('1'!F58+'1'!I58+'1'!L58+'2'!O59+'3'!C58+'3'!F58+'4'!F59+'4'!L59+'4'!O59)</f>
        <v>5534</v>
      </c>
      <c r="D59" s="53">
        <f t="shared" si="0"/>
        <v>121.62637362637362</v>
      </c>
    </row>
    <row r="60" spans="1:4" x14ac:dyDescent="0.4">
      <c r="A60" s="55" t="s">
        <v>204</v>
      </c>
      <c r="B60" s="52">
        <f>SUM('1'!H59+'1'!K59+'2'!N60+'3'!B59+'3'!E59+'3'!K59+'4'!E60+'4'!K60+'4'!N60)</f>
        <v>1792</v>
      </c>
      <c r="C60" s="52">
        <f>SUM('1'!I59+'1'!L59+'2'!O60+'3'!C59+'3'!F59+'3'!L59+'4'!F60+'4'!L60+'4'!O60)</f>
        <v>2062</v>
      </c>
      <c r="D60" s="53">
        <f t="shared" si="0"/>
        <v>115.06696428571429</v>
      </c>
    </row>
    <row r="61" spans="1:4" s="54" customFormat="1" x14ac:dyDescent="0.4">
      <c r="A61" s="51" t="s">
        <v>159</v>
      </c>
      <c r="B61" s="52">
        <f>SUM(B62:B64)</f>
        <v>42795</v>
      </c>
      <c r="C61" s="52">
        <f>SUM(C62:C64)</f>
        <v>68180</v>
      </c>
      <c r="D61" s="53">
        <f t="shared" si="0"/>
        <v>159.31767729874986</v>
      </c>
    </row>
    <row r="62" spans="1:4" x14ac:dyDescent="0.4">
      <c r="A62" s="55" t="s">
        <v>139</v>
      </c>
      <c r="B62" s="52">
        <f>SUM('1'!E61+'1'!H61+'1'!K61+'2'!N62+'3'!B61+'3'!E61+'4'!E62+'4'!K62+'4'!N62)</f>
        <v>13140</v>
      </c>
      <c r="C62" s="52">
        <f>SUM('1'!F61+'1'!I61+'1'!L61+'2'!O62+'3'!C61+'3'!F61+'4'!F62+'4'!L62+'4'!O62)</f>
        <v>14119</v>
      </c>
      <c r="D62" s="53">
        <f t="shared" si="0"/>
        <v>107.45053272450532</v>
      </c>
    </row>
    <row r="63" spans="1:4" x14ac:dyDescent="0.4">
      <c r="A63" s="55" t="s">
        <v>205</v>
      </c>
      <c r="B63" s="52">
        <f>SUM('1'!E62+'1'!H62+'1'!K62+'2'!N63+'3'!B62+'3'!E62+'4'!E63+'4'!K63+'4'!N63)</f>
        <v>27373</v>
      </c>
      <c r="C63" s="52">
        <f>SUM('1'!F62+'1'!I62+'1'!L62+'2'!O63+'3'!C62+'3'!F62+'4'!F63+'4'!L63+'4'!O63)</f>
        <v>50370</v>
      </c>
      <c r="D63" s="53">
        <f t="shared" si="0"/>
        <v>184.01344390457751</v>
      </c>
    </row>
    <row r="64" spans="1:4" x14ac:dyDescent="0.4">
      <c r="A64" s="55" t="s">
        <v>206</v>
      </c>
      <c r="B64" s="52">
        <f>SUM('1'!H63+'1'!K63+'2'!N64+'3'!B63+'3'!E63+'3'!K63+'4'!E64+'4'!K64+'4'!N64)</f>
        <v>2282</v>
      </c>
      <c r="C64" s="52">
        <f>SUM('1'!I63+'1'!L63+'2'!O64+'3'!C63+'3'!F63+'3'!L63+'4'!F64+'4'!L64+'4'!O64)</f>
        <v>3691</v>
      </c>
      <c r="D64" s="53">
        <f t="shared" si="0"/>
        <v>161.74408413672217</v>
      </c>
    </row>
    <row r="65" spans="1:4" s="54" customFormat="1" x14ac:dyDescent="0.4">
      <c r="A65" s="51" t="s">
        <v>158</v>
      </c>
      <c r="B65" s="52">
        <f>SUM(B66:B68)</f>
        <v>22688</v>
      </c>
      <c r="C65" s="52">
        <f>SUM(C66:C68)</f>
        <v>42329</v>
      </c>
      <c r="D65" s="53">
        <f t="shared" si="0"/>
        <v>186.56999294781383</v>
      </c>
    </row>
    <row r="66" spans="1:4" x14ac:dyDescent="0.4">
      <c r="A66" s="55" t="s">
        <v>140</v>
      </c>
      <c r="B66" s="52">
        <f>SUM('1'!E65+'1'!H65+'1'!K65+'2'!N66+'3'!B65+'3'!E65+'4'!E66+'4'!K66+'4'!N66)</f>
        <v>16860</v>
      </c>
      <c r="C66" s="52">
        <f>SUM('1'!F65+'1'!I65+'1'!L65+'2'!O66+'3'!C65+'3'!F65+'4'!F66+'4'!L66+'4'!O66)</f>
        <v>26525</v>
      </c>
      <c r="D66" s="53">
        <f t="shared" si="0"/>
        <v>157.32502965599051</v>
      </c>
    </row>
    <row r="67" spans="1:4" x14ac:dyDescent="0.4">
      <c r="A67" s="55" t="s">
        <v>207</v>
      </c>
      <c r="B67" s="52">
        <f>SUM('1'!E66+'1'!H66+'1'!K66+'2'!N67+'3'!B66+'3'!E66+'4'!E67+'4'!K67+'4'!N67)</f>
        <v>4308</v>
      </c>
      <c r="C67" s="52">
        <f>SUM('1'!F66+'1'!I66+'1'!L66+'2'!O67+'3'!C66+'3'!F66+'4'!F67+'4'!L67+'4'!O67)</f>
        <v>12111</v>
      </c>
      <c r="D67" s="53">
        <f t="shared" si="0"/>
        <v>281.12813370473538</v>
      </c>
    </row>
    <row r="68" spans="1:4" x14ac:dyDescent="0.4">
      <c r="A68" s="55" t="s">
        <v>208</v>
      </c>
      <c r="B68" s="52">
        <f>SUM('1'!E67+'1'!H67+'1'!K67+'2'!N68+'3'!B67+'3'!E67+'4'!E68+'4'!K68+'4'!N68)</f>
        <v>1520</v>
      </c>
      <c r="C68" s="52">
        <f>SUM('1'!F67+'1'!I67+'1'!L67+'2'!O68+'3'!C67+'3'!F67+'4'!F68+'4'!L68+'4'!O68)</f>
        <v>3693</v>
      </c>
      <c r="D68" s="53">
        <f t="shared" si="0"/>
        <v>242.96052631578948</v>
      </c>
    </row>
    <row r="69" spans="1:4" s="54" customFormat="1" x14ac:dyDescent="0.4">
      <c r="A69" s="51" t="s">
        <v>160</v>
      </c>
      <c r="B69" s="52">
        <f>SUM(B70:B71)</f>
        <v>57127</v>
      </c>
      <c r="C69" s="52">
        <f>SUM(C70:C71)</f>
        <v>96645</v>
      </c>
      <c r="D69" s="53">
        <f t="shared" si="0"/>
        <v>169.17569625571096</v>
      </c>
    </row>
    <row r="70" spans="1:4" x14ac:dyDescent="0.4">
      <c r="A70" s="55" t="s">
        <v>154</v>
      </c>
      <c r="B70" s="52">
        <f>SUM('1'!B69+'1'!E69+'1'!H69+'1'!K69+'2'!B70+'2'!H70+'2'!N70+'3'!B69+'3'!E69+'4'!E70+'4'!K70+'4'!N70)</f>
        <v>54389</v>
      </c>
      <c r="C70" s="52">
        <f>SUM('1'!C69+'1'!F69+'1'!I69+'1'!L69+'2'!C70+'2'!I70+'2'!O70+'3'!C69+'3'!F69+'4'!F70+'4'!L70+'4'!O70)</f>
        <v>91205</v>
      </c>
      <c r="D70" s="53">
        <f t="shared" si="0"/>
        <v>167.69015793634742</v>
      </c>
    </row>
    <row r="71" spans="1:4" x14ac:dyDescent="0.4">
      <c r="A71" s="55" t="s">
        <v>209</v>
      </c>
      <c r="B71" s="52">
        <f>SUM('1'!B70+'1'!E70+'1'!H70+'1'!K70+'2'!B71+'2'!N71+'3'!B70+'3'!E70+'4'!E71+'4'!K71+'4'!N71)</f>
        <v>2738</v>
      </c>
      <c r="C71" s="52">
        <f>SUM('1'!C70+'1'!F70+'1'!I70+'1'!L70+'2'!C71+'2'!O71+'3'!C70+'3'!F70+'4'!F71+'4'!L71+'4'!O71)</f>
        <v>5440</v>
      </c>
      <c r="D71" s="53">
        <f t="shared" si="0"/>
        <v>198.68517165814464</v>
      </c>
    </row>
    <row r="72" spans="1:4" s="54" customFormat="1" x14ac:dyDescent="0.4">
      <c r="A72" s="51" t="s">
        <v>161</v>
      </c>
      <c r="B72" s="52">
        <f>SUM(B73)</f>
        <v>1652728</v>
      </c>
      <c r="C72" s="52">
        <f>SUM(C73)</f>
        <v>1830468</v>
      </c>
      <c r="D72" s="53">
        <f t="shared" si="0"/>
        <v>110.75434070216031</v>
      </c>
    </row>
    <row r="73" spans="1:4" x14ac:dyDescent="0.4">
      <c r="A73" s="55" t="s">
        <v>145</v>
      </c>
      <c r="B73" s="52">
        <f>SUM('1'!H72+'1'!K72+'2'!N73+'3'!B72+'3'!E72+'4'!E73+'4'!K73+'4'!N73)</f>
        <v>1652728</v>
      </c>
      <c r="C73" s="52">
        <f>SUM('1'!I72+'1'!L72+'2'!O73+'3'!C72+'3'!F72+'4'!F73+'4'!L73+'4'!O73)</f>
        <v>1830468</v>
      </c>
      <c r="D73" s="53">
        <f t="shared" si="0"/>
        <v>110.75434070216031</v>
      </c>
    </row>
    <row r="74" spans="1:4" s="54" customFormat="1" x14ac:dyDescent="0.4">
      <c r="A74" s="51" t="s">
        <v>162</v>
      </c>
      <c r="B74" s="52">
        <f>SUM(B75:B77)</f>
        <v>260800</v>
      </c>
      <c r="C74" s="52">
        <f>SUM(C75:C77)</f>
        <v>335193</v>
      </c>
      <c r="D74" s="53">
        <f t="shared" ref="D74:D114" si="1">SUM(C74*100/B74)</f>
        <v>128.52492331288343</v>
      </c>
    </row>
    <row r="75" spans="1:4" x14ac:dyDescent="0.4">
      <c r="A75" s="55" t="s">
        <v>144</v>
      </c>
      <c r="B75" s="52">
        <f>SUM('1'!E74+'1'!H74+'1'!K74+'2'!N75+'3'!B74+'3'!E74+'4'!E75+'4'!K75+'4'!N75)</f>
        <v>154260</v>
      </c>
      <c r="C75" s="52">
        <f>SUM('1'!F74+'1'!I74+'1'!L74+'2'!O75+'3'!C74+'3'!F74+'4'!F75+'4'!L75+'4'!O75)</f>
        <v>213773</v>
      </c>
      <c r="D75" s="53">
        <f t="shared" si="1"/>
        <v>138.57967068585506</v>
      </c>
    </row>
    <row r="76" spans="1:4" x14ac:dyDescent="0.4">
      <c r="A76" s="55" t="s">
        <v>210</v>
      </c>
      <c r="B76" s="52">
        <f>SUM('1'!E75+'1'!H75+'1'!K75+'2'!N76+'3'!B75+'3'!E75+'4'!E76+'4'!K76+'4'!N76)</f>
        <v>103122</v>
      </c>
      <c r="C76" s="52">
        <f>SUM('1'!F75+'1'!I75+'1'!L75+'2'!O76+'3'!C75+'3'!F75+'4'!F76+'4'!L76+'4'!O76)</f>
        <v>116597</v>
      </c>
      <c r="D76" s="53">
        <f t="shared" si="1"/>
        <v>113.06704679893718</v>
      </c>
    </row>
    <row r="77" spans="1:4" x14ac:dyDescent="0.4">
      <c r="A77" s="55" t="s">
        <v>211</v>
      </c>
      <c r="B77" s="52">
        <f>SUM('1'!E76+'1'!H76+'1'!K76+'2'!N77+'3'!B76+'3'!E76+'4'!E77+'4'!K77+'4'!N77)</f>
        <v>3418</v>
      </c>
      <c r="C77" s="52">
        <f>SUM('1'!F76+'1'!I76+'1'!L76+'2'!O77+'3'!C76+'3'!F76+'4'!F77+'4'!L77+'4'!O77)</f>
        <v>4823</v>
      </c>
      <c r="D77" s="53">
        <f t="shared" si="1"/>
        <v>141.10590988882387</v>
      </c>
    </row>
    <row r="78" spans="1:4" s="54" customFormat="1" x14ac:dyDescent="0.4">
      <c r="A78" s="51" t="s">
        <v>163</v>
      </c>
      <c r="B78" s="52">
        <f>SUM(B79:B82)</f>
        <v>188490</v>
      </c>
      <c r="C78" s="52">
        <f>SUM(C79:C82)</f>
        <v>280880</v>
      </c>
      <c r="D78" s="53">
        <f t="shared" si="1"/>
        <v>149.01586291049924</v>
      </c>
    </row>
    <row r="79" spans="1:4" x14ac:dyDescent="0.4">
      <c r="A79" s="55" t="s">
        <v>143</v>
      </c>
      <c r="B79" s="52">
        <f>SUM('1'!E78+'1'!H78+'1'!K78+'2'!N79+'3'!B78+'3'!E78+'4'!E79+'4'!K79+'4'!N79)</f>
        <v>125072</v>
      </c>
      <c r="C79" s="52">
        <f>SUM('1'!F78+'1'!I78+'1'!L78+'2'!O79+'3'!C78+'3'!F78+'4'!F79+'4'!L79+'4'!O79)</f>
        <v>175331</v>
      </c>
      <c r="D79" s="53">
        <f t="shared" si="1"/>
        <v>140.18405398490469</v>
      </c>
    </row>
    <row r="80" spans="1:4" x14ac:dyDescent="0.4">
      <c r="A80" s="55" t="s">
        <v>212</v>
      </c>
      <c r="B80" s="52">
        <f>SUM('1'!E79+'1'!H79+'1'!K79+'2'!N80+'3'!B79+'3'!E79+'4'!E80+'4'!K80+'4'!N80)</f>
        <v>3130</v>
      </c>
      <c r="C80" s="52">
        <f>SUM('1'!F79+'1'!I79+'1'!L79+'2'!O80+'3'!C79+'3'!F79+'4'!F80+'4'!L80+'4'!O80)</f>
        <v>3554</v>
      </c>
      <c r="D80" s="53">
        <f t="shared" si="1"/>
        <v>113.54632587859425</v>
      </c>
    </row>
    <row r="81" spans="1:4" x14ac:dyDescent="0.4">
      <c r="A81" s="55" t="s">
        <v>213</v>
      </c>
      <c r="B81" s="52">
        <f>SUM('1'!E80+'1'!H80+'1'!K80+'2'!N81+'3'!B80+'3'!E80+'4'!E81+'4'!K81+'4'!N81)</f>
        <v>43568</v>
      </c>
      <c r="C81" s="52">
        <f>SUM('1'!F80+'1'!I80+'1'!L80+'2'!O81+'3'!C80+'3'!F80+'4'!F81+'4'!L81+'4'!O81)</f>
        <v>71753</v>
      </c>
      <c r="D81" s="53">
        <f t="shared" si="1"/>
        <v>164.69197576202717</v>
      </c>
    </row>
    <row r="82" spans="1:4" x14ac:dyDescent="0.4">
      <c r="A82" s="55" t="s">
        <v>214</v>
      </c>
      <c r="B82" s="52">
        <f>SUM('1'!E81+'1'!H81+'1'!K81+'2'!N82+'3'!B81+'3'!E81+'4'!E82+'4'!K82+'4'!N82)</f>
        <v>16720</v>
      </c>
      <c r="C82" s="52">
        <f>SUM('1'!F81+'1'!I81+'1'!L81+'2'!O82+'3'!C81+'3'!F81+'4'!F82+'4'!L82+'4'!O82)</f>
        <v>30242</v>
      </c>
      <c r="D82" s="53">
        <f t="shared" si="1"/>
        <v>180.8732057416268</v>
      </c>
    </row>
    <row r="83" spans="1:4" s="54" customFormat="1" x14ac:dyDescent="0.4">
      <c r="A83" s="51" t="s">
        <v>164</v>
      </c>
      <c r="B83" s="52">
        <f>SUM(B84:B86)</f>
        <v>155182</v>
      </c>
      <c r="C83" s="52">
        <f>SUM(C84:C86)</f>
        <v>272046</v>
      </c>
      <c r="D83" s="53">
        <f t="shared" si="1"/>
        <v>175.3077032130015</v>
      </c>
    </row>
    <row r="84" spans="1:4" x14ac:dyDescent="0.4">
      <c r="A84" s="55" t="s">
        <v>155</v>
      </c>
      <c r="B84" s="52">
        <f>SUM('1'!E83+'1'!H83+'1'!K83+'2'!N84+'3'!B83+'3'!E83+'4'!E84+'4'!K84+'4'!N84)</f>
        <v>33540</v>
      </c>
      <c r="C84" s="52">
        <f>SUM('1'!F83+'1'!I83+'1'!L83+'2'!O84+'3'!C83+'3'!F83+'4'!F84+'4'!L84+'4'!O84)</f>
        <v>65547</v>
      </c>
      <c r="D84" s="53">
        <f t="shared" si="1"/>
        <v>195.42933810375672</v>
      </c>
    </row>
    <row r="85" spans="1:4" x14ac:dyDescent="0.4">
      <c r="A85" s="55" t="s">
        <v>215</v>
      </c>
      <c r="B85" s="52">
        <f>SUM('1'!E84+'1'!H84+'1'!K84+'2'!N85+'3'!B84+'3'!E84+'4'!E85+'4'!K85+'4'!N85)</f>
        <v>117432</v>
      </c>
      <c r="C85" s="52">
        <f>SUM('1'!F84+'1'!I84+'1'!L84+'2'!O85+'3'!C84+'3'!F84+'4'!F85+'4'!L85+'4'!O85)</f>
        <v>198415</v>
      </c>
      <c r="D85" s="53">
        <f t="shared" si="1"/>
        <v>168.9616118264187</v>
      </c>
    </row>
    <row r="86" spans="1:4" x14ac:dyDescent="0.4">
      <c r="A86" s="55" t="s">
        <v>216</v>
      </c>
      <c r="B86" s="52">
        <f>SUM('1'!E85+'1'!H85+'1'!K85+'2'!N86+'3'!B85+'3'!E85+'4'!E86+'4'!K86+'4'!N86)</f>
        <v>4210</v>
      </c>
      <c r="C86" s="52">
        <f>SUM('1'!F85+'1'!I85+'1'!L85+'2'!O86+'3'!C85+'3'!F85+'4'!F86+'4'!L86+'4'!O86)</f>
        <v>8084</v>
      </c>
      <c r="D86" s="53">
        <f t="shared" si="1"/>
        <v>192.01900237529691</v>
      </c>
    </row>
    <row r="87" spans="1:4" s="54" customFormat="1" x14ac:dyDescent="0.4">
      <c r="A87" s="51" t="s">
        <v>165</v>
      </c>
      <c r="B87" s="52">
        <f>SUM(B88:B90)</f>
        <v>205830</v>
      </c>
      <c r="C87" s="52">
        <f>SUM(C88:C90)</f>
        <v>271789</v>
      </c>
      <c r="D87" s="53">
        <f t="shared" si="1"/>
        <v>132.04537725307293</v>
      </c>
    </row>
    <row r="88" spans="1:4" x14ac:dyDescent="0.4">
      <c r="A88" s="55" t="s">
        <v>142</v>
      </c>
      <c r="B88" s="52">
        <f>SUM('1'!H87+'1'!K87+'2'!B88+'2'!K88+'2'!N88+'3'!B87+'3'!E87+'4'!E88+'4'!K88+'4'!N88)</f>
        <v>196338</v>
      </c>
      <c r="C88" s="52">
        <f>SUM('1'!I87+'1'!L87+'2'!C88+'2'!L88+'2'!O88+'3'!C87+'3'!F87+'4'!F88+'4'!L88+'4'!O88)</f>
        <v>258237</v>
      </c>
      <c r="D88" s="53">
        <f t="shared" si="1"/>
        <v>131.52675488188737</v>
      </c>
    </row>
    <row r="89" spans="1:4" x14ac:dyDescent="0.4">
      <c r="A89" s="55" t="s">
        <v>217</v>
      </c>
      <c r="B89" s="52">
        <f>SUM('1'!E88+'1'!H88+'1'!K88+'2'!N89+'3'!E88+'4'!E89+'4'!K89+'4'!N89)</f>
        <v>6434</v>
      </c>
      <c r="C89" s="52">
        <f>SUM('1'!F88+'1'!I88+'1'!L88+'2'!O89+'3'!F88+'4'!F89+'4'!L89+'4'!O89)</f>
        <v>8889</v>
      </c>
      <c r="D89" s="53">
        <f t="shared" si="1"/>
        <v>138.15666770282871</v>
      </c>
    </row>
    <row r="90" spans="1:4" x14ac:dyDescent="0.4">
      <c r="A90" s="55" t="s">
        <v>218</v>
      </c>
      <c r="B90" s="52">
        <f>SUM('1'!H89+'1'!K89+'2'!H90+'2'!N90+'3'!E89+'4'!E90+'4'!K90+'4'!N90)</f>
        <v>3058</v>
      </c>
      <c r="C90" s="52">
        <f>SUM('1'!I89+'1'!L89+'2'!I90+'2'!O90+'3'!F89+'4'!F90+'4'!L90+'4'!O90)</f>
        <v>4663</v>
      </c>
      <c r="D90" s="53">
        <f t="shared" si="1"/>
        <v>152.48528449967299</v>
      </c>
    </row>
    <row r="91" spans="1:4" s="54" customFormat="1" x14ac:dyDescent="0.4">
      <c r="A91" s="51" t="s">
        <v>166</v>
      </c>
      <c r="B91" s="52">
        <f>SUM(B92:B96)</f>
        <v>17464</v>
      </c>
      <c r="C91" s="52">
        <f>SUM(C92:C96)</f>
        <v>27038</v>
      </c>
      <c r="D91" s="53">
        <f t="shared" si="1"/>
        <v>154.8213467704993</v>
      </c>
    </row>
    <row r="92" spans="1:4" x14ac:dyDescent="0.4">
      <c r="A92" s="55" t="s">
        <v>141</v>
      </c>
      <c r="B92" s="52">
        <f>SUM('1'!H91+'1'!K91+'2'!B92+'2'!N92+'3'!B91+'3'!E91+'4'!E92+'4'!K92+'4'!N92)</f>
        <v>9060</v>
      </c>
      <c r="C92" s="52">
        <f>SUM('1'!I91+'1'!L91+'2'!C92+'2'!O92+'3'!C91+'3'!F91+'4'!F92+'4'!L92+'4'!O92)</f>
        <v>13179</v>
      </c>
      <c r="D92" s="53">
        <f t="shared" si="1"/>
        <v>145.46357615894038</v>
      </c>
    </row>
    <row r="93" spans="1:4" x14ac:dyDescent="0.4">
      <c r="A93" s="55" t="s">
        <v>219</v>
      </c>
      <c r="B93" s="52">
        <f>SUM('1'!H92+'2'!H93+'2'!N93+'3'!B92+'3'!E92+'4'!E93+'4'!K93+'4'!N93)</f>
        <v>2968</v>
      </c>
      <c r="C93" s="52">
        <f>SUM('1'!I92+'2'!I93+'2'!O93+'3'!C92+'3'!F92+'4'!F93+'4'!L93+'4'!O93)</f>
        <v>4866</v>
      </c>
      <c r="D93" s="53">
        <f t="shared" si="1"/>
        <v>163.94878706199461</v>
      </c>
    </row>
    <row r="94" spans="1:4" x14ac:dyDescent="0.4">
      <c r="A94" s="55" t="s">
        <v>220</v>
      </c>
      <c r="B94" s="52">
        <f>SUM('1'!H93+'1'!K93+'2'!N94+'3'!B93+'3'!E93+'3'!K93+'4'!E94+'4'!K94+'4'!N94)</f>
        <v>1538</v>
      </c>
      <c r="C94" s="52">
        <f>SUM('1'!I93+'1'!L93+'2'!O94+'3'!C93+'3'!F93+'3'!L93+'4'!F94+'4'!L94+'4'!O94)</f>
        <v>2465</v>
      </c>
      <c r="D94" s="53">
        <f t="shared" si="1"/>
        <v>160.27308192457738</v>
      </c>
    </row>
    <row r="95" spans="1:4" x14ac:dyDescent="0.4">
      <c r="A95" s="55" t="s">
        <v>221</v>
      </c>
      <c r="B95" s="52">
        <f>SUM('1'!H94+'1'!K94+'2'!N95+'3'!B94+'3'!E94+'3'!K94+'4'!E95+'4'!K95+'4'!N95)</f>
        <v>2034</v>
      </c>
      <c r="C95" s="52">
        <f>SUM('1'!I94+'1'!L94+'2'!O95+'3'!C94+'3'!F94+'3'!L94+'4'!F95+'4'!L95+'4'!O95)</f>
        <v>3579</v>
      </c>
      <c r="D95" s="53">
        <f t="shared" si="1"/>
        <v>175.95870206489676</v>
      </c>
    </row>
    <row r="96" spans="1:4" x14ac:dyDescent="0.4">
      <c r="A96" s="55" t="s">
        <v>222</v>
      </c>
      <c r="B96" s="52">
        <f>SUM('1'!H95+'2'!H96+'2'!N96+'3'!B95+'3'!E95+'3'!K95+'4'!E96+'4'!K96+'4'!N96)</f>
        <v>1864</v>
      </c>
      <c r="C96" s="52">
        <f>SUM('1'!I95+'2'!I96+'2'!O96+'3'!C95+'3'!F95+'3'!L95+'4'!F96+'4'!L96+'4'!O96)</f>
        <v>2949</v>
      </c>
      <c r="D96" s="53">
        <f t="shared" si="1"/>
        <v>158.20815450643778</v>
      </c>
    </row>
    <row r="97" spans="1:4" s="54" customFormat="1" x14ac:dyDescent="0.4">
      <c r="A97" s="51" t="s">
        <v>167</v>
      </c>
      <c r="B97" s="52">
        <f>SUM(B98:B99)</f>
        <v>31028</v>
      </c>
      <c r="C97" s="52">
        <f>SUM(C98:C99)</f>
        <v>52773</v>
      </c>
      <c r="D97" s="53">
        <f t="shared" si="1"/>
        <v>170.08186154441151</v>
      </c>
    </row>
    <row r="98" spans="1:4" x14ac:dyDescent="0.4">
      <c r="A98" s="55" t="s">
        <v>146</v>
      </c>
      <c r="B98" s="52">
        <f>SUM('1'!E97+'1'!H97+'1'!K97+'2'!B98+'2'!N98+'3'!B97+'3'!E97+'4'!E98+'4'!H98+'4'!K98+'4'!N98)</f>
        <v>29184</v>
      </c>
      <c r="C98" s="52">
        <f>SUM('1'!F97+'1'!I97+'1'!L97+'2'!C98+'2'!O98+'3'!C97+'3'!F97+'4'!F98+'4'!I98+'4'!L98+'4'!O98)</f>
        <v>50267</v>
      </c>
      <c r="D98" s="53">
        <f t="shared" si="1"/>
        <v>172.24163925438597</v>
      </c>
    </row>
    <row r="99" spans="1:4" x14ac:dyDescent="0.4">
      <c r="A99" s="55" t="s">
        <v>147</v>
      </c>
      <c r="B99" s="52">
        <f>SUM('1'!H98+'1'!K98+'2'!N99+'3'!B98+'3'!E98+'3'!K98+'4'!K99+'4'!N99)</f>
        <v>1844</v>
      </c>
      <c r="C99" s="52">
        <f>SUM('1'!I98+'1'!L98+'2'!O99+'3'!C98+'3'!F98+'3'!L98+'4'!L99+'4'!O99)</f>
        <v>2506</v>
      </c>
      <c r="D99" s="53">
        <f t="shared" si="1"/>
        <v>135.90021691973971</v>
      </c>
    </row>
    <row r="100" spans="1:4" s="54" customFormat="1" x14ac:dyDescent="0.4">
      <c r="A100" s="51" t="s">
        <v>168</v>
      </c>
      <c r="B100" s="52">
        <f>SUM(B101:B103)</f>
        <v>13028</v>
      </c>
      <c r="C100" s="52">
        <f>SUM(C101:C103)</f>
        <v>21195</v>
      </c>
      <c r="D100" s="53">
        <f t="shared" si="1"/>
        <v>162.68805649370586</v>
      </c>
    </row>
    <row r="101" spans="1:4" x14ac:dyDescent="0.4">
      <c r="A101" s="55" t="s">
        <v>148</v>
      </c>
      <c r="B101" s="52">
        <f>SUM('1'!E100+'1'!H100+'1'!K100+'2'!H101+'2'!N101+'3'!B100+'3'!E100+'4'!E101+'4'!K101+'4'!N101)</f>
        <v>8704</v>
      </c>
      <c r="C101" s="52">
        <f>SUM('1'!F100+'1'!I100+'1'!L100+'2'!I101+'2'!O101+'3'!C100+'3'!F100+'4'!F101+'4'!L101+'4'!O101)</f>
        <v>13998</v>
      </c>
      <c r="D101" s="53">
        <f t="shared" si="1"/>
        <v>160.82261029411765</v>
      </c>
    </row>
    <row r="102" spans="1:4" x14ac:dyDescent="0.4">
      <c r="A102" s="55" t="s">
        <v>223</v>
      </c>
      <c r="B102" s="52">
        <f>SUM('1'!E101+'1'!H101+'1'!K101+'2'!N102+'3'!B101+'3'!E101+'4'!E102+'4'!K102+'4'!N102)</f>
        <v>2910</v>
      </c>
      <c r="C102" s="52">
        <f>SUM('1'!F101+'1'!I101+'1'!L101+'2'!O102+'3'!C101+'3'!F101+'4'!F102+'4'!L102+'4'!O102)</f>
        <v>4870</v>
      </c>
      <c r="D102" s="53">
        <f t="shared" si="1"/>
        <v>167.35395189003435</v>
      </c>
    </row>
    <row r="103" spans="1:4" x14ac:dyDescent="0.4">
      <c r="A103" s="55" t="s">
        <v>224</v>
      </c>
      <c r="B103" s="52">
        <f>SUM('1'!H102+'1'!K102+'2'!N103+'3'!B102+'3'!E102+'3'!K102+'4'!E103+'4'!K103+'4'!N103)</f>
        <v>1414</v>
      </c>
      <c r="C103" s="52">
        <f>SUM('1'!I102+'1'!L102+'2'!O103+'3'!C102+'3'!F102+'3'!L102+'4'!F103+'4'!L103+'4'!O103)</f>
        <v>2327</v>
      </c>
      <c r="D103" s="53">
        <f t="shared" si="1"/>
        <v>164.56859971711458</v>
      </c>
    </row>
    <row r="104" spans="1:4" s="54" customFormat="1" x14ac:dyDescent="0.4">
      <c r="A104" s="51" t="s">
        <v>169</v>
      </c>
      <c r="B104" s="52">
        <f>SUM(B105:B107)</f>
        <v>48682</v>
      </c>
      <c r="C104" s="52">
        <f>SUM(C105:C107)</f>
        <v>59046</v>
      </c>
      <c r="D104" s="53">
        <f t="shared" si="1"/>
        <v>121.28918286019473</v>
      </c>
    </row>
    <row r="105" spans="1:4" x14ac:dyDescent="0.4">
      <c r="A105" s="55" t="s">
        <v>149</v>
      </c>
      <c r="B105" s="52">
        <f>SUM('1'!E104+'1'!H104+'1'!K104+'2'!B105+'2'!N105+'3'!B104+'3'!E104+'4'!E105+'4'!K105+'4'!N105)</f>
        <v>35780</v>
      </c>
      <c r="C105" s="52">
        <f>SUM('1'!F104+'1'!I104+'1'!L104+'2'!C105+'2'!O105+'3'!C104+'3'!F104+'4'!F105+'4'!L105+'4'!O105)</f>
        <v>40481</v>
      </c>
      <c r="D105" s="53">
        <f t="shared" si="1"/>
        <v>113.13862493012856</v>
      </c>
    </row>
    <row r="106" spans="1:4" x14ac:dyDescent="0.4">
      <c r="A106" s="55" t="s">
        <v>225</v>
      </c>
      <c r="B106" s="52">
        <f>SUM('1'!E105+'1'!H105+'1'!K105+'2'!B106+'2'!N106+'3'!B105+'3'!E105+'4'!E106+'4'!K106+'4'!N106)</f>
        <v>5234</v>
      </c>
      <c r="C106" s="52">
        <f>SUM('1'!F105+'1'!I105+'1'!L105+'2'!C106+'2'!O106+'3'!C105+'3'!F105+'4'!F106+'4'!L106+'4'!O106)</f>
        <v>7220</v>
      </c>
      <c r="D106" s="53">
        <f t="shared" si="1"/>
        <v>137.94421092854412</v>
      </c>
    </row>
    <row r="107" spans="1:4" x14ac:dyDescent="0.4">
      <c r="A107" s="55" t="s">
        <v>226</v>
      </c>
      <c r="B107" s="52">
        <f>SUM('1'!E106+'1'!H106+'1'!K106+'2'!B107+'2'!N107+'3'!B106+'3'!E106+'4'!E107+'4'!K107+'4'!N107)</f>
        <v>7668</v>
      </c>
      <c r="C107" s="52">
        <f>SUM('1'!F106+'1'!I106+'1'!L106+'2'!C107+'2'!O107+'3'!C106+'3'!F106+'4'!F107+'4'!L107+'4'!O107)</f>
        <v>11345</v>
      </c>
      <c r="D107" s="53">
        <f t="shared" si="1"/>
        <v>147.9525299947835</v>
      </c>
    </row>
    <row r="108" spans="1:4" s="54" customFormat="1" x14ac:dyDescent="0.4">
      <c r="A108" s="51" t="s">
        <v>170</v>
      </c>
      <c r="B108" s="52">
        <f>SUM(B109:B111)</f>
        <v>15100</v>
      </c>
      <c r="C108" s="52">
        <f>SUM(C109:C111)</f>
        <v>27827</v>
      </c>
      <c r="D108" s="53">
        <f t="shared" si="1"/>
        <v>184.28476821192052</v>
      </c>
    </row>
    <row r="109" spans="1:4" x14ac:dyDescent="0.4">
      <c r="A109" s="55" t="s">
        <v>150</v>
      </c>
      <c r="B109" s="52">
        <f>SUM('1'!H108+'1'!K108+'2'!N109+'3'!B108+'3'!E108+'4'!E109+'4'!K109+'4'!N109)</f>
        <v>5990</v>
      </c>
      <c r="C109" s="52">
        <f>SUM('1'!I108+'1'!L108+'2'!O109+'3'!C108+'3'!F108+'4'!F109+'4'!L109+'4'!O109)</f>
        <v>10021</v>
      </c>
      <c r="D109" s="53">
        <f t="shared" si="1"/>
        <v>167.29549248747912</v>
      </c>
    </row>
    <row r="110" spans="1:4" x14ac:dyDescent="0.4">
      <c r="A110" s="55" t="s">
        <v>227</v>
      </c>
      <c r="B110" s="52">
        <f>SUM('1'!H109+'1'!K109+'2'!N110+'3'!B109+'3'!E109+'4'!E110+'4'!K110+'4'!N110)</f>
        <v>1950</v>
      </c>
      <c r="C110" s="52">
        <f>SUM('1'!I109+'1'!L109+'2'!O110+'3'!C109+'3'!F109+'4'!F110+'4'!L110+'4'!O110)</f>
        <v>4236</v>
      </c>
      <c r="D110" s="53">
        <f t="shared" si="1"/>
        <v>217.23076923076923</v>
      </c>
    </row>
    <row r="111" spans="1:4" x14ac:dyDescent="0.4">
      <c r="A111" s="55" t="s">
        <v>228</v>
      </c>
      <c r="B111" s="52">
        <f>SUM('1'!H110+'1'!K110+'2'!N111+'3'!B110+'3'!E110+'4'!E111+'4'!K111+'4'!N111)</f>
        <v>7160</v>
      </c>
      <c r="C111" s="52">
        <f>SUM('1'!I110+'1'!L110+'2'!O111+'3'!C110+'3'!F110+'4'!F111+'4'!L111+'4'!O111)</f>
        <v>13570</v>
      </c>
      <c r="D111" s="53">
        <f t="shared" si="1"/>
        <v>189.52513966480447</v>
      </c>
    </row>
    <row r="112" spans="1:4" s="54" customFormat="1" x14ac:dyDescent="0.4">
      <c r="A112" s="56" t="s">
        <v>152</v>
      </c>
      <c r="B112" s="52">
        <f>SUM('1'!B111+'1'!H111+'1'!K111+'2'!N112+'3'!B111+'3'!E111+'4'!E112+'4'!K112+'4'!N112)</f>
        <v>4174</v>
      </c>
      <c r="C112" s="52">
        <f>SUM('1'!C111+'1'!I111+'1'!L111+'2'!O112+'3'!C111+'3'!F111+'4'!F112+'4'!L112+'4'!O112)</f>
        <v>5013</v>
      </c>
      <c r="D112" s="53">
        <f t="shared" si="1"/>
        <v>120.10062290368951</v>
      </c>
    </row>
    <row r="113" spans="1:4" s="54" customFormat="1" x14ac:dyDescent="0.4">
      <c r="A113" s="56" t="s">
        <v>153</v>
      </c>
      <c r="B113" s="52">
        <f>SUM('1'!B112+'1'!H112+'1'!K112+'2'!N113+'3'!B112+'3'!E112+'4'!E113+'4'!K113+'4'!N113)</f>
        <v>2994</v>
      </c>
      <c r="C113" s="52">
        <f>SUM('1'!C112+'1'!I112+'1'!L112+'2'!O113+'3'!C112+'3'!F112+'4'!F113+'4'!L113+'4'!O113)</f>
        <v>5141</v>
      </c>
      <c r="D113" s="53">
        <f t="shared" si="1"/>
        <v>171.71008684034737</v>
      </c>
    </row>
    <row r="114" spans="1:4" s="54" customFormat="1" x14ac:dyDescent="0.4">
      <c r="A114" s="56" t="s">
        <v>151</v>
      </c>
      <c r="B114" s="52">
        <f>SUM('1'!B113+'1'!H113+'1'!K113+'2'!H114+'2'!N114+'3'!B113+'3'!E113+'4'!E114+'4'!K114+'4'!N114)</f>
        <v>2854</v>
      </c>
      <c r="C114" s="52">
        <f>SUM('1'!C113+'1'!I113+'1'!L113+'2'!I114+'2'!O114+'3'!C113+'3'!F113+'4'!F114+'4'!L114+'4'!O114)</f>
        <v>3649</v>
      </c>
      <c r="D114" s="53">
        <f t="shared" si="1"/>
        <v>127.85564120532585</v>
      </c>
    </row>
    <row r="115" spans="1:4" x14ac:dyDescent="0.4">
      <c r="A115" s="117" t="s">
        <v>286</v>
      </c>
      <c r="B115" s="117"/>
      <c r="C115" s="117"/>
      <c r="D115" s="117"/>
    </row>
  </sheetData>
  <mergeCells count="6">
    <mergeCell ref="A115:D115"/>
    <mergeCell ref="A3:D3"/>
    <mergeCell ref="B5:D7"/>
    <mergeCell ref="A1:D1"/>
    <mergeCell ref="A2:D2"/>
    <mergeCell ref="A5:A8"/>
  </mergeCells>
  <pageMargins left="0.31496062992125984" right="0.11811023622047245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7" sqref="H27"/>
    </sheetView>
  </sheetViews>
  <sheetFormatPr defaultRowHeight="13.8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22" workbookViewId="0">
      <selection activeCell="I33" sqref="I33"/>
    </sheetView>
  </sheetViews>
  <sheetFormatPr defaultRowHeight="13.8" x14ac:dyDescent="0.25"/>
  <cols>
    <col min="1" max="1" width="11.3984375" customWidth="1"/>
    <col min="2" max="2" width="18.8984375" customWidth="1"/>
    <col min="3" max="3" width="11.5" customWidth="1"/>
    <col min="4" max="4" width="13.3984375" customWidth="1"/>
    <col min="5" max="6" width="12.3984375" customWidth="1"/>
  </cols>
  <sheetData>
    <row r="1" spans="1:6" ht="18" x14ac:dyDescent="0.35">
      <c r="A1" s="124" t="s">
        <v>3</v>
      </c>
      <c r="B1" s="124"/>
      <c r="C1" s="12" t="s">
        <v>6</v>
      </c>
      <c r="D1" s="7" t="s">
        <v>50</v>
      </c>
      <c r="E1" s="12" t="s">
        <v>97</v>
      </c>
      <c r="F1" s="7" t="s">
        <v>98</v>
      </c>
    </row>
    <row r="2" spans="1:6" ht="18" x14ac:dyDescent="0.25">
      <c r="A2" s="8" t="s">
        <v>4</v>
      </c>
      <c r="B2" s="1" t="s">
        <v>5</v>
      </c>
      <c r="C2" s="122" t="s">
        <v>51</v>
      </c>
      <c r="D2" s="123"/>
      <c r="E2" s="11" t="s">
        <v>6</v>
      </c>
      <c r="F2" s="2" t="s">
        <v>99</v>
      </c>
    </row>
    <row r="3" spans="1:6" ht="18" x14ac:dyDescent="0.25">
      <c r="A3" s="9" t="s">
        <v>6</v>
      </c>
      <c r="B3" s="6" t="s">
        <v>7</v>
      </c>
      <c r="C3" s="10" t="s">
        <v>52</v>
      </c>
      <c r="D3" s="2" t="s">
        <v>53</v>
      </c>
      <c r="E3" s="11" t="s">
        <v>6</v>
      </c>
      <c r="F3" s="2" t="s">
        <v>100</v>
      </c>
    </row>
    <row r="4" spans="1:6" ht="18" x14ac:dyDescent="0.25">
      <c r="A4" s="125" t="s">
        <v>8</v>
      </c>
      <c r="B4" s="125"/>
      <c r="C4" s="11" t="s">
        <v>6</v>
      </c>
      <c r="D4" s="2" t="s">
        <v>54</v>
      </c>
      <c r="E4" s="11" t="s">
        <v>6</v>
      </c>
      <c r="F4" s="2" t="s">
        <v>101</v>
      </c>
    </row>
    <row r="5" spans="1:6" ht="18" x14ac:dyDescent="0.25">
      <c r="A5" s="10" t="s">
        <v>9</v>
      </c>
      <c r="B5" s="2" t="s">
        <v>10</v>
      </c>
      <c r="C5" s="11" t="s">
        <v>6</v>
      </c>
      <c r="D5" s="2" t="s">
        <v>55</v>
      </c>
      <c r="E5" s="11" t="s">
        <v>6</v>
      </c>
      <c r="F5" s="6" t="s">
        <v>102</v>
      </c>
    </row>
    <row r="6" spans="1:6" ht="18" x14ac:dyDescent="0.25">
      <c r="A6" s="11" t="s">
        <v>6</v>
      </c>
      <c r="B6" s="2" t="s">
        <v>11</v>
      </c>
      <c r="C6" s="11" t="s">
        <v>6</v>
      </c>
      <c r="D6" s="2" t="s">
        <v>56</v>
      </c>
      <c r="E6" s="122" t="s">
        <v>103</v>
      </c>
      <c r="F6" s="123"/>
    </row>
    <row r="7" spans="1:6" ht="18" x14ac:dyDescent="0.25">
      <c r="A7" s="11" t="s">
        <v>6</v>
      </c>
      <c r="B7" s="2" t="s">
        <v>12</v>
      </c>
      <c r="C7" s="11" t="s">
        <v>6</v>
      </c>
      <c r="D7" s="6" t="s">
        <v>57</v>
      </c>
      <c r="E7" s="10" t="s">
        <v>104</v>
      </c>
      <c r="F7" s="3" t="s">
        <v>105</v>
      </c>
    </row>
    <row r="8" spans="1:6" ht="18" x14ac:dyDescent="0.25">
      <c r="A8" s="11" t="s">
        <v>6</v>
      </c>
      <c r="B8" s="6" t="s">
        <v>13</v>
      </c>
      <c r="C8" s="122" t="s">
        <v>58</v>
      </c>
      <c r="D8" s="123"/>
      <c r="E8" s="12" t="s">
        <v>6</v>
      </c>
      <c r="F8" s="17" t="s">
        <v>106</v>
      </c>
    </row>
    <row r="9" spans="1:6" ht="18" x14ac:dyDescent="0.25">
      <c r="A9" s="125" t="s">
        <v>14</v>
      </c>
      <c r="B9" s="125"/>
      <c r="C9" s="10" t="s">
        <v>59</v>
      </c>
      <c r="D9" s="2" t="s">
        <v>60</v>
      </c>
      <c r="E9" s="122" t="s">
        <v>107</v>
      </c>
      <c r="F9" s="123"/>
    </row>
    <row r="10" spans="1:6" ht="18" x14ac:dyDescent="0.25">
      <c r="A10" s="10" t="s">
        <v>15</v>
      </c>
      <c r="B10" s="3" t="s">
        <v>16</v>
      </c>
      <c r="C10" s="11" t="s">
        <v>6</v>
      </c>
      <c r="D10" s="2" t="s">
        <v>61</v>
      </c>
      <c r="E10" s="10" t="s">
        <v>108</v>
      </c>
      <c r="F10" s="3" t="s">
        <v>109</v>
      </c>
    </row>
    <row r="11" spans="1:6" ht="18" x14ac:dyDescent="0.25">
      <c r="A11" s="11" t="s">
        <v>6</v>
      </c>
      <c r="B11" s="2" t="s">
        <v>17</v>
      </c>
      <c r="C11" s="11" t="s">
        <v>6</v>
      </c>
      <c r="D11" s="6" t="s">
        <v>62</v>
      </c>
      <c r="E11" s="11" t="s">
        <v>6</v>
      </c>
      <c r="F11" s="3" t="s">
        <v>110</v>
      </c>
    </row>
    <row r="12" spans="1:6" ht="18" x14ac:dyDescent="0.25">
      <c r="A12" s="11" t="s">
        <v>6</v>
      </c>
      <c r="B12" s="6" t="s">
        <v>18</v>
      </c>
      <c r="C12" s="122" t="s">
        <v>63</v>
      </c>
      <c r="D12" s="123"/>
      <c r="E12" s="11" t="s">
        <v>6</v>
      </c>
      <c r="F12" s="16" t="s">
        <v>111</v>
      </c>
    </row>
    <row r="13" spans="1:6" ht="18" x14ac:dyDescent="0.25">
      <c r="A13" s="122" t="s">
        <v>19</v>
      </c>
      <c r="B13" s="123"/>
      <c r="C13" s="10" t="s">
        <v>64</v>
      </c>
      <c r="D13" s="2" t="s">
        <v>65</v>
      </c>
      <c r="E13" s="122" t="s">
        <v>112</v>
      </c>
      <c r="F13" s="123"/>
    </row>
    <row r="14" spans="1:6" ht="18" x14ac:dyDescent="0.25">
      <c r="A14" s="11" t="s">
        <v>20</v>
      </c>
      <c r="B14" s="7" t="s">
        <v>21</v>
      </c>
      <c r="C14" s="11" t="s">
        <v>6</v>
      </c>
      <c r="D14" s="2" t="s">
        <v>66</v>
      </c>
      <c r="E14" s="10" t="s">
        <v>113</v>
      </c>
      <c r="F14" s="2" t="s">
        <v>114</v>
      </c>
    </row>
    <row r="15" spans="1:6" ht="18" x14ac:dyDescent="0.25">
      <c r="A15" s="12" t="s">
        <v>6</v>
      </c>
      <c r="B15" s="7" t="s">
        <v>22</v>
      </c>
      <c r="C15" s="11" t="s">
        <v>6</v>
      </c>
      <c r="D15" s="6" t="s">
        <v>67</v>
      </c>
      <c r="E15" s="11" t="s">
        <v>6</v>
      </c>
      <c r="F15" s="2" t="s">
        <v>115</v>
      </c>
    </row>
    <row r="16" spans="1:6" ht="18" x14ac:dyDescent="0.25">
      <c r="A16" s="11" t="s">
        <v>6</v>
      </c>
      <c r="B16" s="2" t="s">
        <v>23</v>
      </c>
      <c r="C16" s="122" t="s">
        <v>68</v>
      </c>
      <c r="D16" s="123"/>
      <c r="E16" s="11" t="s">
        <v>6</v>
      </c>
      <c r="F16" s="6" t="s">
        <v>116</v>
      </c>
    </row>
    <row r="17" spans="1:6" ht="18" x14ac:dyDescent="0.25">
      <c r="A17" s="11" t="s">
        <v>6</v>
      </c>
      <c r="B17" s="6" t="s">
        <v>24</v>
      </c>
      <c r="C17" s="10" t="s">
        <v>69</v>
      </c>
      <c r="D17" s="2" t="s">
        <v>70</v>
      </c>
      <c r="E17" s="122" t="s">
        <v>117</v>
      </c>
      <c r="F17" s="123"/>
    </row>
    <row r="18" spans="1:6" ht="18" x14ac:dyDescent="0.25">
      <c r="A18" s="122" t="s">
        <v>25</v>
      </c>
      <c r="B18" s="123"/>
      <c r="C18" s="11" t="s">
        <v>6</v>
      </c>
      <c r="D18" s="6" t="s">
        <v>71</v>
      </c>
      <c r="E18" s="10" t="s">
        <v>118</v>
      </c>
      <c r="F18" s="2" t="s">
        <v>119</v>
      </c>
    </row>
    <row r="19" spans="1:6" ht="18" x14ac:dyDescent="0.25">
      <c r="A19" s="14" t="s">
        <v>26</v>
      </c>
      <c r="B19" s="4" t="s">
        <v>27</v>
      </c>
      <c r="C19" s="122" t="s">
        <v>72</v>
      </c>
      <c r="D19" s="123"/>
      <c r="E19" s="11" t="s">
        <v>6</v>
      </c>
      <c r="F19" s="2" t="s">
        <v>120</v>
      </c>
    </row>
    <row r="20" spans="1:6" ht="18" x14ac:dyDescent="0.25">
      <c r="A20" s="13" t="s">
        <v>6</v>
      </c>
      <c r="B20" s="5" t="s">
        <v>28</v>
      </c>
      <c r="C20" s="10" t="s">
        <v>73</v>
      </c>
      <c r="D20" s="16" t="s">
        <v>74</v>
      </c>
      <c r="E20" s="12" t="s">
        <v>6</v>
      </c>
      <c r="F20" s="7" t="s">
        <v>121</v>
      </c>
    </row>
    <row r="21" spans="1:6" ht="18" x14ac:dyDescent="0.25">
      <c r="A21" s="13" t="s">
        <v>6</v>
      </c>
      <c r="B21" s="5" t="s">
        <v>29</v>
      </c>
      <c r="C21" s="122" t="s">
        <v>75</v>
      </c>
      <c r="D21" s="123"/>
      <c r="E21" s="120" t="s">
        <v>122</v>
      </c>
      <c r="F21" s="121"/>
    </row>
    <row r="22" spans="1:6" ht="18" x14ac:dyDescent="0.25">
      <c r="A22" s="13" t="s">
        <v>6</v>
      </c>
      <c r="B22" s="15" t="s">
        <v>30</v>
      </c>
      <c r="C22" s="10" t="s">
        <v>76</v>
      </c>
      <c r="D22" s="3" t="s">
        <v>77</v>
      </c>
      <c r="E22" s="120" t="s">
        <v>123</v>
      </c>
      <c r="F22" s="121"/>
    </row>
    <row r="23" spans="1:6" ht="18" x14ac:dyDescent="0.25">
      <c r="A23" s="122" t="s">
        <v>31</v>
      </c>
      <c r="B23" s="123"/>
      <c r="C23" s="11" t="s">
        <v>6</v>
      </c>
      <c r="D23" s="3" t="s">
        <v>78</v>
      </c>
      <c r="E23" s="120" t="s">
        <v>124</v>
      </c>
      <c r="F23" s="121"/>
    </row>
    <row r="24" spans="1:6" ht="18" x14ac:dyDescent="0.25">
      <c r="A24" s="10" t="s">
        <v>32</v>
      </c>
      <c r="B24" s="2" t="s">
        <v>33</v>
      </c>
      <c r="C24" s="12" t="s">
        <v>6</v>
      </c>
      <c r="D24" s="17" t="s">
        <v>79</v>
      </c>
    </row>
    <row r="25" spans="1:6" ht="18" x14ac:dyDescent="0.25">
      <c r="A25" s="11" t="s">
        <v>6</v>
      </c>
      <c r="B25" s="2" t="s">
        <v>34</v>
      </c>
      <c r="C25" s="122" t="s">
        <v>80</v>
      </c>
      <c r="D25" s="123"/>
    </row>
    <row r="26" spans="1:6" ht="18" x14ac:dyDescent="0.25">
      <c r="A26" s="11" t="s">
        <v>6</v>
      </c>
      <c r="B26" s="2" t="s">
        <v>35</v>
      </c>
      <c r="C26" s="10" t="s">
        <v>81</v>
      </c>
      <c r="D26" s="2" t="s">
        <v>82</v>
      </c>
    </row>
    <row r="27" spans="1:6" ht="18" x14ac:dyDescent="0.25">
      <c r="A27" s="11" t="s">
        <v>6</v>
      </c>
      <c r="B27" s="2" t="s">
        <v>36</v>
      </c>
      <c r="C27" s="11" t="s">
        <v>6</v>
      </c>
      <c r="D27" s="2" t="s">
        <v>83</v>
      </c>
    </row>
    <row r="28" spans="1:6" ht="18" x14ac:dyDescent="0.25">
      <c r="A28" s="11" t="s">
        <v>6</v>
      </c>
      <c r="B28" s="6" t="s">
        <v>37</v>
      </c>
      <c r="C28" s="11" t="s">
        <v>6</v>
      </c>
      <c r="D28" s="2" t="s">
        <v>84</v>
      </c>
    </row>
    <row r="29" spans="1:6" ht="18" x14ac:dyDescent="0.25">
      <c r="A29" s="122" t="s">
        <v>38</v>
      </c>
      <c r="B29" s="123"/>
      <c r="C29" s="11" t="s">
        <v>6</v>
      </c>
      <c r="D29" s="6" t="s">
        <v>85</v>
      </c>
    </row>
    <row r="30" spans="1:6" ht="18" x14ac:dyDescent="0.25">
      <c r="A30" s="8" t="s">
        <v>39</v>
      </c>
      <c r="B30" s="1" t="s">
        <v>40</v>
      </c>
      <c r="C30" s="122" t="s">
        <v>86</v>
      </c>
      <c r="D30" s="123"/>
    </row>
    <row r="31" spans="1:6" ht="18" x14ac:dyDescent="0.25">
      <c r="A31" s="11" t="s">
        <v>6</v>
      </c>
      <c r="B31" s="2" t="s">
        <v>41</v>
      </c>
      <c r="C31" s="10" t="s">
        <v>87</v>
      </c>
      <c r="D31" s="2" t="s">
        <v>88</v>
      </c>
    </row>
    <row r="32" spans="1:6" ht="18" x14ac:dyDescent="0.25">
      <c r="A32" s="11" t="s">
        <v>6</v>
      </c>
      <c r="B32" s="2" t="s">
        <v>42</v>
      </c>
      <c r="C32" s="11" t="s">
        <v>6</v>
      </c>
      <c r="D32" s="2" t="s">
        <v>89</v>
      </c>
    </row>
    <row r="33" spans="1:4" ht="18" x14ac:dyDescent="0.25">
      <c r="A33" s="11" t="s">
        <v>6</v>
      </c>
      <c r="B33" s="2" t="s">
        <v>43</v>
      </c>
      <c r="C33" s="11" t="s">
        <v>6</v>
      </c>
      <c r="D33" s="6" t="s">
        <v>90</v>
      </c>
    </row>
    <row r="34" spans="1:4" ht="18" x14ac:dyDescent="0.25">
      <c r="A34" s="11" t="s">
        <v>6</v>
      </c>
      <c r="B34" s="6" t="s">
        <v>44</v>
      </c>
      <c r="C34" s="122" t="s">
        <v>91</v>
      </c>
      <c r="D34" s="123"/>
    </row>
    <row r="35" spans="1:4" ht="18" x14ac:dyDescent="0.25">
      <c r="A35" s="122" t="s">
        <v>45</v>
      </c>
      <c r="B35" s="123"/>
      <c r="C35" s="10" t="s">
        <v>92</v>
      </c>
      <c r="D35" s="2" t="s">
        <v>93</v>
      </c>
    </row>
    <row r="36" spans="1:4" ht="18" x14ac:dyDescent="0.25">
      <c r="A36" s="10" t="s">
        <v>46</v>
      </c>
      <c r="B36" s="2" t="s">
        <v>47</v>
      </c>
      <c r="C36" s="11" t="s">
        <v>6</v>
      </c>
      <c r="D36" s="2" t="s">
        <v>94</v>
      </c>
    </row>
    <row r="37" spans="1:4" ht="18" x14ac:dyDescent="0.25">
      <c r="A37" s="11" t="s">
        <v>6</v>
      </c>
      <c r="B37" s="2" t="s">
        <v>48</v>
      </c>
      <c r="C37" s="11" t="s">
        <v>6</v>
      </c>
      <c r="D37" s="6" t="s">
        <v>95</v>
      </c>
    </row>
    <row r="38" spans="1:4" ht="18" x14ac:dyDescent="0.25">
      <c r="A38" s="12" t="s">
        <v>6</v>
      </c>
      <c r="B38" s="2" t="s">
        <v>49</v>
      </c>
      <c r="C38" s="122" t="s">
        <v>96</v>
      </c>
      <c r="D38" s="123"/>
    </row>
  </sheetData>
  <mergeCells count="25">
    <mergeCell ref="C38:D38"/>
    <mergeCell ref="A29:B29"/>
    <mergeCell ref="A35:B35"/>
    <mergeCell ref="C2:D2"/>
    <mergeCell ref="C8:D8"/>
    <mergeCell ref="C12:D12"/>
    <mergeCell ref="C16:D16"/>
    <mergeCell ref="C19:D19"/>
    <mergeCell ref="C21:D21"/>
    <mergeCell ref="C25:D25"/>
    <mergeCell ref="C30:D30"/>
    <mergeCell ref="C34:D34"/>
    <mergeCell ref="A23:B23"/>
    <mergeCell ref="A1:B1"/>
    <mergeCell ref="A4:B4"/>
    <mergeCell ref="A9:B9"/>
    <mergeCell ref="A13:B13"/>
    <mergeCell ref="A18:B18"/>
    <mergeCell ref="E22:F22"/>
    <mergeCell ref="E23:F23"/>
    <mergeCell ref="E6:F6"/>
    <mergeCell ref="E9:F9"/>
    <mergeCell ref="E13:F13"/>
    <mergeCell ref="E17:F17"/>
    <mergeCell ref="E21:F2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5</vt:i4>
      </vt:variant>
    </vt:vector>
  </HeadingPairs>
  <TitlesOfParts>
    <vt:vector size="12" baseType="lpstr">
      <vt:lpstr>1</vt:lpstr>
      <vt:lpstr>2</vt:lpstr>
      <vt:lpstr>3</vt:lpstr>
      <vt:lpstr>4</vt:lpstr>
      <vt:lpstr>สรุป</vt:lpstr>
      <vt:lpstr>Sheet2</vt:lpstr>
      <vt:lpstr>Sheet11</vt:lpstr>
      <vt:lpstr>'1'!Print_Titles</vt:lpstr>
      <vt:lpstr>'2'!Print_Titles</vt:lpstr>
      <vt:lpstr>'3'!Print_Titles</vt:lpstr>
      <vt:lpstr>'4'!Print_Titles</vt:lpstr>
      <vt:lpstr>สรุป!Print_Titles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somkamol</cp:lastModifiedBy>
  <cp:lastPrinted>2018-12-20T07:44:00Z</cp:lastPrinted>
  <dcterms:created xsi:type="dcterms:W3CDTF">2016-11-30T03:57:44Z</dcterms:created>
  <dcterms:modified xsi:type="dcterms:W3CDTF">2019-02-12T09:46:20Z</dcterms:modified>
</cp:coreProperties>
</file>