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19440" windowHeight="7815" activeTab="1"/>
  </bookViews>
  <sheets>
    <sheet name="ปี59" sheetId="25" r:id="rId1"/>
    <sheet name="ปี60" sheetId="27" r:id="rId2"/>
  </sheets>
  <definedNames>
    <definedName name="_xlnm.Print_Titles" localSheetId="1">ปี60!$4:$5</definedName>
  </definedNames>
  <calcPr calcId="144525"/>
</workbook>
</file>

<file path=xl/calcChain.xml><?xml version="1.0" encoding="utf-8"?>
<calcChain xmlns="http://schemas.openxmlformats.org/spreadsheetml/2006/main">
  <c r="D43" i="27" l="1"/>
  <c r="F42" i="27"/>
  <c r="D42" i="27"/>
  <c r="F41" i="27"/>
  <c r="D41" i="27"/>
  <c r="D40" i="27"/>
  <c r="H39" i="27"/>
  <c r="F39" i="27"/>
  <c r="D39" i="27"/>
  <c r="F36" i="27"/>
  <c r="D36" i="27"/>
  <c r="E35" i="27"/>
  <c r="F35" i="27" s="1"/>
  <c r="C35" i="27"/>
  <c r="D35" i="27" s="1"/>
  <c r="F34" i="27"/>
  <c r="D34" i="27"/>
  <c r="F32" i="27"/>
  <c r="D32" i="27"/>
  <c r="F31" i="27"/>
  <c r="D31" i="27"/>
  <c r="F30" i="27"/>
  <c r="D30" i="27"/>
  <c r="F29" i="27"/>
  <c r="D29" i="27"/>
  <c r="F28" i="27"/>
  <c r="D28" i="27"/>
  <c r="F27" i="27"/>
  <c r="D27" i="27"/>
  <c r="F26" i="27"/>
  <c r="D26" i="27"/>
  <c r="E25" i="27"/>
  <c r="E24" i="27" s="1"/>
  <c r="C25" i="27"/>
  <c r="C24" i="27" s="1"/>
  <c r="F22" i="27"/>
  <c r="D22" i="27"/>
  <c r="F21" i="27"/>
  <c r="D21" i="27"/>
  <c r="G20" i="27"/>
  <c r="E20" i="27"/>
  <c r="C20" i="27"/>
  <c r="F20" i="27" s="1"/>
  <c r="F19" i="27"/>
  <c r="D19" i="27"/>
  <c r="F17" i="27"/>
  <c r="D17" i="27"/>
  <c r="F16" i="27"/>
  <c r="D16" i="27"/>
  <c r="F15" i="27"/>
  <c r="D15" i="27"/>
  <c r="G14" i="27"/>
  <c r="E14" i="27"/>
  <c r="F14" i="27" s="1"/>
  <c r="D14" i="27"/>
  <c r="C14" i="27"/>
  <c r="D12" i="27"/>
  <c r="F11" i="27"/>
  <c r="D11" i="27"/>
  <c r="E10" i="27"/>
  <c r="F10" i="27" s="1"/>
  <c r="C10" i="27"/>
  <c r="D10" i="27" s="1"/>
  <c r="E9" i="27"/>
  <c r="C9" i="27"/>
  <c r="F9" i="27" s="1"/>
  <c r="B9" i="27"/>
  <c r="F8" i="27"/>
  <c r="E8" i="27"/>
  <c r="C8" i="27"/>
  <c r="D8" i="27" s="1"/>
  <c r="B8" i="27"/>
  <c r="E7" i="27"/>
  <c r="B6" i="27"/>
  <c r="F24" i="27" l="1"/>
  <c r="E6" i="27"/>
  <c r="D24" i="27"/>
  <c r="C6" i="27"/>
  <c r="D6" i="27" s="1"/>
  <c r="D9" i="27"/>
  <c r="D20" i="27"/>
  <c r="C7" i="27"/>
  <c r="D7" i="27" s="1"/>
  <c r="D25" i="27"/>
  <c r="F25" i="27"/>
  <c r="F7" i="27" l="1"/>
  <c r="F6" i="27"/>
  <c r="F38" i="25"/>
  <c r="D38" i="25"/>
  <c r="F36" i="25"/>
  <c r="D36" i="25"/>
  <c r="F33" i="25"/>
  <c r="D33" i="25"/>
  <c r="F32" i="25"/>
  <c r="D32" i="25"/>
  <c r="F31" i="25"/>
  <c r="D31" i="25"/>
  <c r="E29" i="25"/>
  <c r="F29" i="25" s="1"/>
  <c r="C29" i="25"/>
  <c r="D29" i="25" s="1"/>
  <c r="F27" i="25"/>
  <c r="D27" i="25"/>
  <c r="F26" i="25"/>
  <c r="D26" i="25"/>
  <c r="F25" i="25"/>
  <c r="D25" i="25"/>
  <c r="F24" i="25"/>
  <c r="E24" i="25"/>
  <c r="D24" i="25"/>
  <c r="C24" i="25"/>
  <c r="D23" i="25"/>
  <c r="F21" i="25"/>
  <c r="D21" i="25"/>
  <c r="F20" i="25"/>
  <c r="D20" i="25"/>
  <c r="F19" i="25"/>
  <c r="D19" i="25"/>
  <c r="F18" i="25"/>
  <c r="D18" i="25"/>
  <c r="F17" i="25"/>
  <c r="D17" i="25"/>
  <c r="F16" i="25"/>
  <c r="D16" i="25"/>
  <c r="E15" i="25"/>
  <c r="F15" i="25" s="1"/>
  <c r="C15" i="25"/>
  <c r="D15" i="25" s="1"/>
  <c r="F14" i="25"/>
  <c r="D14" i="25"/>
  <c r="E13" i="25"/>
  <c r="F13" i="25" s="1"/>
  <c r="C13" i="25"/>
  <c r="D13" i="25" s="1"/>
  <c r="F12" i="25"/>
  <c r="D12" i="25"/>
  <c r="F11" i="25"/>
  <c r="D11" i="25"/>
  <c r="F10" i="25"/>
  <c r="D10" i="25"/>
  <c r="E7" i="25"/>
  <c r="C7" i="25" l="1"/>
  <c r="D7" i="25" s="1"/>
  <c r="F7" i="25" l="1"/>
</calcChain>
</file>

<file path=xl/sharedStrings.xml><?xml version="1.0" encoding="utf-8"?>
<sst xmlns="http://schemas.openxmlformats.org/spreadsheetml/2006/main" count="132" uniqueCount="121">
  <si>
    <t>เป้าหมาย</t>
  </si>
  <si>
    <t>ฝึกทักษะอาชีพให้กับกลุ่มเป้าหมายในพื้นที่จังหวัดชายแดนภาคใต้</t>
  </si>
  <si>
    <t>ฝึกอบรมฝีมือให้กับกลุ่มเป้าหมายตามโครงการพาคนกลับบ้าน</t>
  </si>
  <si>
    <t>ฝึกอบรมฝีมือแรงงานตามโครงการอันเนื่องมาจากพระราชดำริ</t>
  </si>
  <si>
    <t>ฝึกอบรมร่วมกับมูลนิธิขาเทียม</t>
  </si>
  <si>
    <t>พัฒนาฝีมือแรงงานนานาชาติ</t>
  </si>
  <si>
    <t>ทดสอบมาตรฐานฝีมือแรงงาน</t>
  </si>
  <si>
    <t>ฝึกอบรมฝีมือแรงงานรองรับภาคอุตสาหกรรมและบริการ</t>
  </si>
  <si>
    <t>ฝึกอบรมผู้ประกอบอาหารรองรับครัวไทยสู่ครัวโลก</t>
  </si>
  <si>
    <t>ฝึกอบรมฝีมือแรงงานส่งเสริมศักยภาพอุตสาหกรรมยานยนต์และชิ้นส่วน</t>
  </si>
  <si>
    <t>ฝึกอบรมฝีมือแรงงานไทยขับเคลื่อนการแข่งขันของภาคอุตสาหกรรม</t>
  </si>
  <si>
    <t>ฝึกอบรมฝีมือแรงงานไทยเพื่อส่งเสริมความสามารถของภาคบริการและการท่องเที่ยว</t>
  </si>
  <si>
    <t>พัฒนาบุคลากรด้านการท่องเที่ยวให้ได้มาตรฐานสมรรถนะร่วมวิชาชีพการท่องเที่ยวอาเซียน</t>
  </si>
  <si>
    <t>อบรมเพิ่มขีดความสามารถด้านภาษาให้แก่แรงงานไทย</t>
  </si>
  <si>
    <t>ผลรวมทั้งหมด</t>
  </si>
  <si>
    <t>ผลผลิต/กิจกรรม/โครงการ</t>
  </si>
  <si>
    <t>เข้าฝึก</t>
  </si>
  <si>
    <t>จบฝึก</t>
  </si>
  <si>
    <t>มีงานทำ</t>
  </si>
  <si>
    <t>ร้อยละ</t>
  </si>
  <si>
    <t>(เข้าฝึก)</t>
  </si>
  <si>
    <t>(จบฝึก)</t>
  </si>
  <si>
    <t>(1 ต.ค.59-ก.ย.60)</t>
  </si>
  <si>
    <t>1.โครงการพัฒนาฝีมืแรงงานร่วมเทิดทูนสถาบันพระมหากษัตริย์</t>
  </si>
  <si>
    <t>2.โครงการฝึกอบรมฝีมือแรงงานในพื้นที่จังหวัดชายแดนภาคใต้</t>
  </si>
  <si>
    <t>3.โครงการฝึกอบรมฝีมือแรงงานในพื้นที่เขตพัฒนาเศรษฐกิจพิเศษ</t>
  </si>
  <si>
    <t>4.โครงการจัดหาคุรุภัณฑ์ฝึกและและทดสอบมาตรฐานฝีมือแรงงานพนักงานควบคุมเครื่องจักรรถยก</t>
  </si>
  <si>
    <t>5 จว.</t>
  </si>
  <si>
    <t xml:space="preserve">   7.โครงการเพิ่มผลิตภาพแรงงานไทย</t>
  </si>
  <si>
    <t>ผลผลิตที่ 1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</si>
  <si>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กิจกรรม พัฒนาฝีมือแรงงานเพื่อส่งเสริมการประกอบอาชีพ</t>
  </si>
  <si>
    <t>กิจกรรม จัดทำหลักเกณฑ์ พัฒนา/ส่งเสริมมาตรฐานฝีมือแรงงาน</t>
  </si>
  <si>
    <t>กิจกรรม พัฒนาระบบการฝึกอบรมฝีมือแรงงาน</t>
  </si>
  <si>
    <t>กิจกรรม ส่งเสริมและสนับสนุนให้สถานประกอบกิจการดำเนินการฝึกอบรมฝีมือแรงงานตาม พ.ร.บ. ส่งเสริมฯ</t>
  </si>
  <si>
    <t>กิจกรรม ทดสอบมาตรฐานฝีมือแรงงาน</t>
  </si>
  <si>
    <t>กิจกรรม พัฒนาศักยภาพแรงงานเพื่อเตรียมความพร้อมในการเข้ารับการประเมินความรู้ความสามารถ</t>
  </si>
  <si>
    <t>9.โครงการฝึกอบรมแรงงานกลุ่มเป้าหมายเฉพาะเพื่อเพิ่มโอกาสในการประกอบอาชีพ</t>
  </si>
  <si>
    <t>10.โครงการฝึกอบรมแรงงานผู้สูงอายุเพื่อเพิ่มโอกาสในการประกอบอาชีพ</t>
  </si>
  <si>
    <t>35 หลักสูตร</t>
  </si>
  <si>
    <t>10 สาขา</t>
  </si>
  <si>
    <t xml:space="preserve">     กิจกรรม จัดทำแผนการพัฒนากำลังคนระดับชาติ</t>
  </si>
  <si>
    <t>3 อุตสาหกรรม</t>
  </si>
  <si>
    <t xml:space="preserve">  11.โครงการ เสริมสร้างธรรมาภิบาลป้องกันและลดความเสี่ยงในการเกิดการทุจริตและประพฤติมิชอบ</t>
  </si>
  <si>
    <t>สรุปผลการดำเนินงานพัฒนาฝีมือแรงงาน จำแนกตามผลผลิต/กิจกรรม/โครงการ ประจำปี งบประมาณ พ.ศ. 2560</t>
  </si>
  <si>
    <t>เป้าหมาย 12 เดือน</t>
  </si>
  <si>
    <t>จัดตั้งศุนย์ทดสอบมาตรฐานฝีมือแรงงาน</t>
  </si>
  <si>
    <t>78 แห่ง</t>
  </si>
  <si>
    <r>
      <t>5.โครงการฝึกอบรมฝีมือแรงงานรองรับระบบขนส่งด้านโลจิสติกส์ และก่อสร้าง</t>
    </r>
    <r>
      <rPr>
        <b/>
        <sz val="16"/>
        <color rgb="FFC00000"/>
        <rFont val="TH SarabunPSK"/>
        <family val="2"/>
      </rPr>
      <t>*</t>
    </r>
  </si>
  <si>
    <r>
      <t>ยกระดับแรงงานรองรับเศรษฐกิจพิเศษในรูปแบบ Clusters และ New Engine of Growth</t>
    </r>
    <r>
      <rPr>
        <sz val="16"/>
        <color rgb="FFC00000"/>
        <rFont val="TH SarabunPSK"/>
        <family val="2"/>
      </rPr>
      <t>**</t>
    </r>
  </si>
  <si>
    <t>***</t>
  </si>
  <si>
    <r>
      <t>8.โครงพัฒนาศักยภาพแรงงานรองรับภาคอุตสาหกรมและบริการเพื่อการแข่งขัน</t>
    </r>
    <r>
      <rPr>
        <b/>
        <sz val="16"/>
        <color rgb="FFC00000"/>
        <rFont val="TH SarabunPSK"/>
        <family val="2"/>
      </rPr>
      <t>**</t>
    </r>
  </si>
  <si>
    <t xml:space="preserve">              จำนวน 17,000 คน  จากเป้าหมายตามโครงการลดลง ที่กรมเสนอ 17,840 คน ในการนี้ได้หารือสำนักงบประมาณให้ปรับเป้าหมายตามความเป็นจริงตามวงเงินที่ได้รับ</t>
  </si>
  <si>
    <r>
      <t xml:space="preserve">          </t>
    </r>
    <r>
      <rPr>
        <sz val="16"/>
        <color rgb="FFC00000"/>
        <rFont val="TH SarabunPSK"/>
        <family val="2"/>
      </rPr>
      <t xml:space="preserve"> **</t>
    </r>
    <r>
      <rPr>
        <sz val="16"/>
        <color theme="1"/>
        <rFont val="TH SarabunPSK"/>
        <family val="2"/>
      </rPr>
      <t xml:space="preserve"> โครงการปรากฏในเอกสารงบประมาณรายจ่าย (ขาว - คาดแดง) จำนวน 102,700 คน ดำเนินการปรับเป้าหมายเพิ่มอีกจำนวน 1,600 คน เป็นเป้าหมายจำนวน 104,300 คน ตามความต้องการ</t>
    </r>
  </si>
  <si>
    <t xml:space="preserve">              ของพื้นที่ ซึ่งขอปรับเป้าหมายในการยกระดับแรงงานรองรับเศรษฐกิจพิเศษในรูปแบบ Clusster และ New Engine of Growth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</si>
  <si>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  <r>
      <rPr>
        <sz val="16"/>
        <color rgb="FFC00000"/>
        <rFont val="TH SarabunPSK"/>
        <family val="2"/>
      </rPr>
      <t xml:space="preserve">* </t>
    </r>
    <r>
      <rPr>
        <sz val="16"/>
        <rFont val="TH SarabunPSK"/>
        <family val="2"/>
      </rPr>
      <t>ปรับเป้าหมายเนื่องจากเจ้าภาพแผนงานบูรณาการพัฒนาโครงสร้างพื้นฐานและระบบโลจิสติกส์ (กระทรวงคมนาคม) จัดทำเอกสารงบประมาณรายจ่าย (ขาว - คาดแดง) ผิดโดยปรากฏในเอกสารงบประมาณรายจ่าย</t>
    </r>
  </si>
  <si>
    <t>กรมดำเนินการเอง</t>
  </si>
  <si>
    <t>ส่งเสริมเอกชนดำเนินการ</t>
  </si>
  <si>
    <t>180 แห่ง</t>
  </si>
  <si>
    <t>รายได้</t>
  </si>
  <si>
    <t>เฉลี่ย</t>
  </si>
  <si>
    <t>6.โครงการพัฒนาฝีมือแรงงานนานาชาติเพื่อการพัฒนาความร่วมมือทางเศรษฐกิจในอนุภูมิภาคลุ่มแม่น้ำโขงฯ</t>
  </si>
  <si>
    <r>
      <t xml:space="preserve">          </t>
    </r>
    <r>
      <rPr>
        <sz val="16"/>
        <color rgb="FFC00000"/>
        <rFont val="TH SarabunPSK"/>
        <family val="2"/>
      </rPr>
      <t xml:space="preserve"> ***</t>
    </r>
    <r>
      <rPr>
        <sz val="16"/>
        <color theme="1"/>
        <rFont val="TH SarabunPSK"/>
        <family val="2"/>
      </rPr>
      <t xml:space="preserve"> จำนวนผู้มีงานทำมาจากผู้จบฝึกบันทึกข้อมูลในแบบติดตามผลสัมฤทธิ์</t>
    </r>
  </si>
  <si>
    <t xml:space="preserve">           **** ผู้มีงานทำเทียบกับจำนวนผู้ตอบแบบติดตามผลสัมฤทธิ์</t>
  </si>
  <si>
    <t>15 หลักสูตร</t>
  </si>
  <si>
    <t>ผลผลิตที่ 2 รายการค่าใช้จ่ายบุคลากรภาครัฐ พัฒนาและยกระดับผลิตภาพแรงงาน</t>
  </si>
  <si>
    <t>17 สาขา</t>
  </si>
  <si>
    <t>สรุปผลการดำเนินงานพัฒนาฝีมือแรงงาน ปีงบประมาณ 2559</t>
  </si>
  <si>
    <t>จำแนกตามผลผลิต/กิจกรรม/กิจกรรมย่อยของกรมพัฒนาฝีมือแรงงาน</t>
  </si>
  <si>
    <t>เดือนตุลาคม 2558  -   กันยายน  2559</t>
  </si>
  <si>
    <t xml:space="preserve">เทียบเป้าหมาย 12 เดือน </t>
  </si>
  <si>
    <t>ผลผลิต/กิจกรรม/กิจกรรมย่อย</t>
  </si>
  <si>
    <t>ผู้เข้า</t>
  </si>
  <si>
    <t>ผู้ผ่าน</t>
  </si>
  <si>
    <t>(คน)</t>
  </si>
  <si>
    <t>รวมทั้งสิ้น</t>
  </si>
  <si>
    <t>1.โครงการ เพิ่มผลิตภาพแรงงานไทย</t>
  </si>
  <si>
    <t>250 แห่ง</t>
  </si>
  <si>
    <t>คน</t>
  </si>
  <si>
    <t>2.โครงการ ฝึกอบรมฝีมือแรงงานในพื้นที่เขตพัฒนาเศรษฐกิจพิเศษ</t>
  </si>
  <si>
    <t>3.โครงการ ฝึกอบรมฝีมือแรงงานรองรับระบบขนส่งด้านโลจิสติกส์และก่อสร้าง</t>
  </si>
  <si>
    <t>4.โครงการ ฝึกอบรมฝีมือแรงงานในพื้นที่จังหวัดชายแดนภาคใต้</t>
  </si>
  <si>
    <t>5.ผลผลิต การพัฒนาฝีมือแรงงานรองรับประชาคมอาเซียน</t>
  </si>
  <si>
    <t>กิจกรรม พัฒนาฝีมือและศักยภาพกลุ่มเครือข่ายแรงงานนานาชาติ</t>
  </si>
  <si>
    <t>กิจกรรม ฝึกอบรมฝีมือแรงงานรองรับภาคอุตสาหกรรมในการเข้าสู่ประชาคมอาเซียน</t>
  </si>
  <si>
    <t>1) รายการ อบรมความสามารถด้านภาษาให้แก่แรงงานไทยเพื่อรองรับประชาคมอาเซียน</t>
  </si>
  <si>
    <t>2) รายการ ฝึกอบรมผู้ประกอบอาหารรองรับครัวไทยสู่ครัวโลก</t>
  </si>
  <si>
    <t>3) รายการ ฝึกอบรมฝีมือแรงงานส่งเสริมศักยภาพอุตสาหกรรมยานยนต์และชิ้นส่วน</t>
  </si>
  <si>
    <t>4) รายการ ฝึกอบรมฝีมือแรงงานไทยเพื่อส่งเสริมความสามารถของภาคบริการและการท่องเที่ยว</t>
  </si>
  <si>
    <t>5) รายการ พัฒนาบุคลากรด้านการท่องเที่ยวให้ได้มาตรฐานสมรรถนะร่วมวิชาชีพการท่องเที่ยว</t>
  </si>
  <si>
    <t>6) รายการ ฝึกอบรมฝีมือแรงงานไทยขับเคลื่อนการแข่งขันของภาคอุตสาหกรรม</t>
  </si>
  <si>
    <t>7) รายการ จัดทำแผนการพัฒนากำลังคนรายอุตสาหกรรมเพื่อสนับสนุนการขับเคลื่อน</t>
  </si>
  <si>
    <t>1 แผน</t>
  </si>
  <si>
    <t>1 แผนงาน</t>
  </si>
  <si>
    <t>6. โครงการ เสริมสร้างธรรมาธิบาลป้องกันและลดความเสี่ยงในการเกิดการทุจริตและประพฤติมิชอบ</t>
  </si>
  <si>
    <t>7. โครงการ พัฒนาฝีมือแรงงานร่วมเทิดทูนสถาบันพระมหากษัตริย์</t>
  </si>
  <si>
    <t>7.1 กิจกรรม ฝึกอบรมฝีมือแรงงานตามโครงการอันเนื่องมาจากพระราชดำริ</t>
  </si>
  <si>
    <t>7.2 กิจกรรม ฝึกอาชีพแรงงานกลุ่มเฉพาะ</t>
  </si>
  <si>
    <t xml:space="preserve">7.3 กิจกรรม ฝึกอบรมร่วมกับมูลนิธิขาเทียมในสมเด็จพระศรีนครินทราบรมราชชนนี </t>
  </si>
  <si>
    <t>7.4 กิจกรรม จัดตั้งศูนย์ฝึกอบรมมาตรฐานฝีมือแรงงานแห่งชาติ</t>
  </si>
  <si>
    <t>77 แห่ง</t>
  </si>
  <si>
    <t>8. ผลผลิต พัฒนาศักยภาพแรงงานทั้งระบบให้สอดคล้องกับความต้องการของตลาด</t>
  </si>
  <si>
    <t>แรงงานและการประกอบอาชีพ</t>
  </si>
  <si>
    <t>8.1 กิจกรรม พัฒนาฝีมือเพื่อเพิ่มโอกาสในการประกอบอาชีพ</t>
  </si>
  <si>
    <t>8.2 กิจกรรม พัฒนา/ส่งเสริมการประกอบอาชีพอิสระ</t>
  </si>
  <si>
    <t>8.3 กิจกรรม ทดสอบมาตรฐานฝีมือแรงงาน</t>
  </si>
  <si>
    <t>8.4 กิจกรรม จัดทำหลักเกณฑ์ พัฒนา/ส่งเสริมมาตรฐานฝีมือแรงงาน</t>
  </si>
  <si>
    <t>20 สาขา</t>
  </si>
  <si>
    <t>8.5 กิจกรรม พัฒนาระบบการฝึกอบรมฝีมือแรงงาน</t>
  </si>
  <si>
    <t>70 หลักสูตร</t>
  </si>
  <si>
    <t>8.6 กิจกรรม ส่งเสริมและสนับสนุนให้สถานประกอบกิจการดำเนินการฝึกอบรมฝีมือ</t>
  </si>
  <si>
    <t xml:space="preserve">แรงงานตาม พ.ร.บ. ส่งเสริมฯ พ.ศ. 2545 </t>
  </si>
  <si>
    <t>8.7 กิจกรรม พัฒนาศักยภาพแรงงานเพื่อเตรียมความพร้อมในการเข้ารับการประเมินความรู้</t>
  </si>
  <si>
    <t xml:space="preserve"> ความสามารถ ตาม พ.ร.บ. ส่งเสริมการพัฒนาฝีมือแรงงาน พ.ศ. 2545 และแก้ไขเพิ่มเติม</t>
  </si>
  <si>
    <t>8.8 กิจกรรม พัฒนาเทคโนโลยีสารสนเทศและการสื่อสาร</t>
  </si>
  <si>
    <t xml:space="preserve"> 1 ระบบ</t>
  </si>
  <si>
    <t>โครงการ พัฒนาระบบเคโนโลยีสารสนเทศรองรับการดำเนินการ พ.ร.บ.ส่งเสริมการพัฒนาฝีมือแรงงาน (ฉบับที่ 2) กพร.ระยะที่ 1</t>
  </si>
  <si>
    <r>
      <rPr>
        <u/>
        <sz val="12"/>
        <color theme="1"/>
        <rFont val="TH SarabunPSK"/>
        <family val="2"/>
      </rPr>
      <t>หมายเหตุ</t>
    </r>
    <r>
      <rPr>
        <sz val="12"/>
        <color theme="1"/>
        <rFont val="TH SarabunPSK"/>
        <family val="2"/>
      </rPr>
      <t xml:space="preserve"> จะดำเนินการแล้วเสร็จภายในเดือน ธ.ค. 2559</t>
    </r>
  </si>
  <si>
    <t>ข้อมูล ณ วันที่ 7 ต.ค.59</t>
  </si>
  <si>
    <t>ฝ่าย สถิติและประเมินผล กองแผนงานฯ</t>
  </si>
  <si>
    <t>ประจำเดือน ตุลาคม 2559  -  กันยายน 2560</t>
  </si>
  <si>
    <t>ข้อมูล ณ วันที่ 2 ต.ค.60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</si>
</sst>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C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b/>
      <sz val="16"/>
      <color theme="0"/>
      <name val="TH SarabunPSK"/>
      <family val="2"/>
    </font>
    <font>
      <b/>
      <sz val="16"/>
      <name val="TH SarabunPSK"/>
      <family val="2"/>
    </font>
    <font>
      <sz val="14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u/>
      <sz val="12"/>
      <color theme="1"/>
      <name val="TH SarabunPSK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5">
    <xf numFmtId="0" fontId="0" fillId="0" borderId="0" xfId="0"/>
    <xf numFmtId="0" fontId="20" fillId="0" borderId="0" xfId="0" applyFont="1"/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 shrinkToFit="1"/>
    </xf>
    <xf numFmtId="0" fontId="20" fillId="0" borderId="12" xfId="0" applyFont="1" applyBorder="1" applyAlignment="1">
      <alignment horizontal="center"/>
    </xf>
    <xf numFmtId="0" fontId="21" fillId="34" borderId="10" xfId="0" applyFont="1" applyFill="1" applyBorder="1" applyAlignment="1">
      <alignment horizontal="center"/>
    </xf>
    <xf numFmtId="3" fontId="21" fillId="34" borderId="10" xfId="0" applyNumberFormat="1" applyFont="1" applyFill="1" applyBorder="1"/>
    <xf numFmtId="0" fontId="20" fillId="0" borderId="10" xfId="0" applyFont="1" applyBorder="1" applyAlignment="1">
      <alignment horizontal="left" indent="2"/>
    </xf>
    <xf numFmtId="3" fontId="20" fillId="0" borderId="10" xfId="0" applyNumberFormat="1" applyFont="1" applyBorder="1"/>
    <xf numFmtId="0" fontId="20" fillId="0" borderId="10" xfId="0" applyFont="1" applyBorder="1" applyAlignment="1">
      <alignment horizontal="left" indent="3"/>
    </xf>
    <xf numFmtId="0" fontId="21" fillId="33" borderId="10" xfId="0" applyFont="1" applyFill="1" applyBorder="1" applyAlignment="1">
      <alignment horizontal="left" indent="1"/>
    </xf>
    <xf numFmtId="3" fontId="21" fillId="33" borderId="10" xfId="0" applyNumberFormat="1" applyFont="1" applyFill="1" applyBorder="1"/>
    <xf numFmtId="0" fontId="20" fillId="0" borderId="10" xfId="0" applyFont="1" applyFill="1" applyBorder="1" applyAlignment="1">
      <alignment horizontal="left" indent="2"/>
    </xf>
    <xf numFmtId="3" fontId="20" fillId="0" borderId="10" xfId="0" applyNumberFormat="1" applyFont="1" applyFill="1" applyBorder="1"/>
    <xf numFmtId="3" fontId="21" fillId="0" borderId="10" xfId="0" applyNumberFormat="1" applyFont="1" applyFill="1" applyBorder="1"/>
    <xf numFmtId="3" fontId="20" fillId="0" borderId="10" xfId="0" applyNumberFormat="1" applyFont="1" applyFill="1" applyBorder="1" applyAlignment="1">
      <alignment horizontal="right"/>
    </xf>
    <xf numFmtId="0" fontId="21" fillId="0" borderId="10" xfId="0" applyFont="1" applyBorder="1" applyAlignment="1">
      <alignment horizontal="left"/>
    </xf>
    <xf numFmtId="3" fontId="21" fillId="0" borderId="10" xfId="0" applyNumberFormat="1" applyFont="1" applyBorder="1" applyAlignment="1">
      <alignment shrinkToFit="1"/>
    </xf>
    <xf numFmtId="3" fontId="21" fillId="0" borderId="10" xfId="0" applyNumberFormat="1" applyFont="1" applyBorder="1"/>
    <xf numFmtId="0" fontId="21" fillId="35" borderId="10" xfId="0" applyFont="1" applyFill="1" applyBorder="1" applyAlignment="1">
      <alignment horizontal="left" indent="2"/>
    </xf>
    <xf numFmtId="3" fontId="21" fillId="35" borderId="10" xfId="0" applyNumberFormat="1" applyFont="1" applyFill="1" applyBorder="1"/>
    <xf numFmtId="0" fontId="21" fillId="36" borderId="10" xfId="0" applyFont="1" applyFill="1" applyBorder="1" applyAlignment="1">
      <alignment horizontal="left" indent="1" shrinkToFit="1"/>
    </xf>
    <xf numFmtId="3" fontId="21" fillId="36" borderId="10" xfId="0" applyNumberFormat="1" applyFont="1" applyFill="1" applyBorder="1"/>
    <xf numFmtId="2" fontId="21" fillId="34" borderId="10" xfId="0" applyNumberFormat="1" applyFont="1" applyFill="1" applyBorder="1"/>
    <xf numFmtId="2" fontId="21" fillId="33" borderId="10" xfId="0" applyNumberFormat="1" applyFont="1" applyFill="1" applyBorder="1"/>
    <xf numFmtId="2" fontId="21" fillId="35" borderId="10" xfId="0" applyNumberFormat="1" applyFont="1" applyFill="1" applyBorder="1"/>
    <xf numFmtId="2" fontId="21" fillId="36" borderId="10" xfId="0" applyNumberFormat="1" applyFont="1" applyFill="1" applyBorder="1"/>
    <xf numFmtId="2" fontId="21" fillId="0" borderId="10" xfId="0" applyNumberFormat="1" applyFont="1" applyFill="1" applyBorder="1"/>
    <xf numFmtId="3" fontId="20" fillId="0" borderId="10" xfId="0" applyNumberFormat="1" applyFont="1" applyBorder="1" applyAlignment="1">
      <alignment horizontal="right"/>
    </xf>
    <xf numFmtId="3" fontId="20" fillId="0" borderId="10" xfId="0" applyNumberFormat="1" applyFont="1" applyFill="1" applyBorder="1" applyAlignment="1">
      <alignment horizontal="right" shrinkToFit="1"/>
    </xf>
    <xf numFmtId="0" fontId="20" fillId="0" borderId="12" xfId="0" applyFont="1" applyBorder="1" applyAlignment="1">
      <alignment horizontal="center" vertical="center"/>
    </xf>
    <xf numFmtId="3" fontId="21" fillId="33" borderId="10" xfId="0" applyNumberFormat="1" applyFont="1" applyFill="1" applyBorder="1" applyAlignment="1">
      <alignment horizontal="right"/>
    </xf>
    <xf numFmtId="3" fontId="21" fillId="34" borderId="10" xfId="0" applyNumberFormat="1" applyFont="1" applyFill="1" applyBorder="1" applyAlignment="1">
      <alignment horizontal="right"/>
    </xf>
    <xf numFmtId="0" fontId="23" fillId="0" borderId="11" xfId="0" applyFont="1" applyBorder="1" applyAlignment="1">
      <alignment horizontal="center"/>
    </xf>
    <xf numFmtId="0" fontId="20" fillId="33" borderId="0" xfId="0" applyFont="1" applyFill="1"/>
    <xf numFmtId="0" fontId="21" fillId="33" borderId="10" xfId="0" applyFont="1" applyFill="1" applyBorder="1" applyAlignment="1">
      <alignment horizontal="left" indent="1" shrinkToFit="1"/>
    </xf>
    <xf numFmtId="0" fontId="21" fillId="33" borderId="10" xfId="0" applyFont="1" applyFill="1" applyBorder="1"/>
    <xf numFmtId="3" fontId="21" fillId="0" borderId="10" xfId="0" applyNumberFormat="1" applyFont="1" applyFill="1" applyBorder="1" applyAlignment="1">
      <alignment horizontal="right"/>
    </xf>
    <xf numFmtId="0" fontId="21" fillId="33" borderId="11" xfId="0" applyFont="1" applyFill="1" applyBorder="1" applyAlignment="1"/>
    <xf numFmtId="0" fontId="21" fillId="33" borderId="12" xfId="0" applyFont="1" applyFill="1" applyBorder="1" applyAlignment="1"/>
    <xf numFmtId="0" fontId="25" fillId="37" borderId="10" xfId="0" applyFont="1" applyFill="1" applyBorder="1" applyAlignment="1">
      <alignment horizontal="center"/>
    </xf>
    <xf numFmtId="3" fontId="25" fillId="37" borderId="10" xfId="0" applyNumberFormat="1" applyFont="1" applyFill="1" applyBorder="1"/>
    <xf numFmtId="2" fontId="25" fillId="37" borderId="10" xfId="0" applyNumberFormat="1" applyFont="1" applyFill="1" applyBorder="1"/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 vertical="center"/>
    </xf>
    <xf numFmtId="2" fontId="25" fillId="37" borderId="17" xfId="0" applyNumberFormat="1" applyFont="1" applyFill="1" applyBorder="1"/>
    <xf numFmtId="2" fontId="21" fillId="34" borderId="17" xfId="0" applyNumberFormat="1" applyFont="1" applyFill="1" applyBorder="1"/>
    <xf numFmtId="2" fontId="21" fillId="33" borderId="17" xfId="0" applyNumberFormat="1" applyFont="1" applyFill="1" applyBorder="1"/>
    <xf numFmtId="2" fontId="21" fillId="0" borderId="17" xfId="0" applyNumberFormat="1" applyFont="1" applyFill="1" applyBorder="1"/>
    <xf numFmtId="2" fontId="21" fillId="35" borderId="17" xfId="0" applyNumberFormat="1" applyFont="1" applyFill="1" applyBorder="1"/>
    <xf numFmtId="2" fontId="21" fillId="36" borderId="17" xfId="0" applyNumberFormat="1" applyFont="1" applyFill="1" applyBorder="1"/>
    <xf numFmtId="0" fontId="21" fillId="33" borderId="17" xfId="0" applyFont="1" applyFill="1" applyBorder="1"/>
    <xf numFmtId="0" fontId="20" fillId="0" borderId="10" xfId="0" applyFont="1" applyBorder="1"/>
    <xf numFmtId="0" fontId="20" fillId="0" borderId="0" xfId="0" applyFont="1" applyBorder="1"/>
    <xf numFmtId="4" fontId="20" fillId="34" borderId="10" xfId="0" applyNumberFormat="1" applyFont="1" applyFill="1" applyBorder="1"/>
    <xf numFmtId="4" fontId="20" fillId="33" borderId="10" xfId="0" applyNumberFormat="1" applyFont="1" applyFill="1" applyBorder="1"/>
    <xf numFmtId="4" fontId="20" fillId="0" borderId="10" xfId="0" applyNumberFormat="1" applyFont="1" applyBorder="1"/>
    <xf numFmtId="4" fontId="20" fillId="35" borderId="10" xfId="0" applyNumberFormat="1" applyFont="1" applyFill="1" applyBorder="1"/>
    <xf numFmtId="4" fontId="21" fillId="36" borderId="10" xfId="0" applyNumberFormat="1" applyFont="1" applyFill="1" applyBorder="1"/>
    <xf numFmtId="4" fontId="21" fillId="33" borderId="10" xfId="0" applyNumberFormat="1" applyFont="1" applyFill="1" applyBorder="1"/>
    <xf numFmtId="4" fontId="25" fillId="37" borderId="10" xfId="0" applyNumberFormat="1" applyFont="1" applyFill="1" applyBorder="1"/>
    <xf numFmtId="4" fontId="21" fillId="34" borderId="10" xfId="0" applyNumberFormat="1" applyFont="1" applyFill="1" applyBorder="1"/>
    <xf numFmtId="4" fontId="21" fillId="35" borderId="10" xfId="0" applyNumberFormat="1" applyFont="1" applyFill="1" applyBorder="1"/>
    <xf numFmtId="0" fontId="21" fillId="33" borderId="18" xfId="0" applyFont="1" applyFill="1" applyBorder="1"/>
    <xf numFmtId="2" fontId="21" fillId="33" borderId="18" xfId="0" applyNumberFormat="1" applyFont="1" applyFill="1" applyBorder="1"/>
    <xf numFmtId="4" fontId="20" fillId="33" borderId="19" xfId="0" applyNumberFormat="1" applyFont="1" applyFill="1" applyBorder="1"/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1" fillId="38" borderId="10" xfId="0" applyFont="1" applyFill="1" applyBorder="1" applyAlignment="1">
      <alignment horizontal="center"/>
    </xf>
    <xf numFmtId="3" fontId="21" fillId="38" borderId="10" xfId="0" applyNumberFormat="1" applyFont="1" applyFill="1" applyBorder="1" applyAlignment="1">
      <alignment horizontal="right"/>
    </xf>
    <xf numFmtId="3" fontId="21" fillId="38" borderId="10" xfId="0" applyNumberFormat="1" applyFont="1" applyFill="1" applyBorder="1"/>
    <xf numFmtId="2" fontId="21" fillId="38" borderId="10" xfId="0" applyNumberFormat="1" applyFont="1" applyFill="1" applyBorder="1"/>
    <xf numFmtId="0" fontId="21" fillId="39" borderId="11" xfId="0" applyFont="1" applyFill="1" applyBorder="1"/>
    <xf numFmtId="0" fontId="21" fillId="39" borderId="10" xfId="0" applyFont="1" applyFill="1" applyBorder="1" applyAlignment="1">
      <alignment horizontal="right"/>
    </xf>
    <xf numFmtId="3" fontId="20" fillId="39" borderId="10" xfId="0" applyNumberFormat="1" applyFont="1" applyFill="1" applyBorder="1"/>
    <xf numFmtId="2" fontId="20" fillId="39" borderId="10" xfId="0" applyNumberFormat="1" applyFont="1" applyFill="1" applyBorder="1"/>
    <xf numFmtId="0" fontId="20" fillId="39" borderId="10" xfId="0" applyFont="1" applyFill="1" applyBorder="1"/>
    <xf numFmtId="0" fontId="21" fillId="39" borderId="12" xfId="0" applyFont="1" applyFill="1" applyBorder="1"/>
    <xf numFmtId="0" fontId="21" fillId="39" borderId="10" xfId="0" applyFont="1" applyFill="1" applyBorder="1"/>
    <xf numFmtId="3" fontId="21" fillId="39" borderId="10" xfId="0" applyNumberFormat="1" applyFont="1" applyFill="1" applyBorder="1"/>
    <xf numFmtId="0" fontId="21" fillId="39" borderId="10" xfId="0" applyFont="1" applyFill="1" applyBorder="1" applyAlignment="1">
      <alignment vertical="top"/>
    </xf>
    <xf numFmtId="3" fontId="21" fillId="39" borderId="10" xfId="0" applyNumberFormat="1" applyFont="1" applyFill="1" applyBorder="1" applyAlignment="1">
      <alignment vertical="top"/>
    </xf>
    <xf numFmtId="0" fontId="21" fillId="40" borderId="10" xfId="0" applyFont="1" applyFill="1" applyBorder="1"/>
    <xf numFmtId="3" fontId="21" fillId="40" borderId="10" xfId="0" applyNumberFormat="1" applyFont="1" applyFill="1" applyBorder="1"/>
    <xf numFmtId="2" fontId="21" fillId="40" borderId="10" xfId="0" applyNumberFormat="1" applyFont="1" applyFill="1" applyBorder="1"/>
    <xf numFmtId="0" fontId="20" fillId="0" borderId="10" xfId="0" applyFont="1" applyBorder="1" applyAlignment="1">
      <alignment horizontal="left" indent="1"/>
    </xf>
    <xf numFmtId="2" fontId="20" fillId="0" borderId="10" xfId="0" applyNumberFormat="1" applyFont="1" applyFill="1" applyBorder="1"/>
    <xf numFmtId="0" fontId="27" fillId="0" borderId="10" xfId="0" applyFont="1" applyBorder="1" applyAlignment="1">
      <alignment horizontal="left" indent="2"/>
    </xf>
    <xf numFmtId="0" fontId="20" fillId="0" borderId="10" xfId="0" applyFont="1" applyBorder="1" applyAlignment="1">
      <alignment horizontal="left" vertical="top" indent="2"/>
    </xf>
    <xf numFmtId="0" fontId="20" fillId="0" borderId="10" xfId="0" applyFont="1" applyBorder="1" applyAlignment="1">
      <alignment horizontal="right" vertical="top"/>
    </xf>
    <xf numFmtId="3" fontId="20" fillId="0" borderId="10" xfId="0" applyNumberFormat="1" applyFont="1" applyBorder="1" applyAlignment="1">
      <alignment horizontal="right" vertical="center"/>
    </xf>
    <xf numFmtId="0" fontId="28" fillId="39" borderId="11" xfId="0" applyFont="1" applyFill="1" applyBorder="1" applyAlignment="1"/>
    <xf numFmtId="3" fontId="20" fillId="39" borderId="11" xfId="0" applyNumberFormat="1" applyFont="1" applyFill="1" applyBorder="1"/>
    <xf numFmtId="0" fontId="20" fillId="39" borderId="11" xfId="0" applyFont="1" applyFill="1" applyBorder="1"/>
    <xf numFmtId="0" fontId="20" fillId="0" borderId="10" xfId="0" applyFont="1" applyBorder="1" applyAlignment="1">
      <alignment horizontal="right"/>
    </xf>
    <xf numFmtId="3" fontId="20" fillId="0" borderId="10" xfId="0" applyNumberFormat="1" applyFont="1" applyBorder="1" applyAlignment="1">
      <alignment vertical="center"/>
    </xf>
    <xf numFmtId="2" fontId="20" fillId="0" borderId="10" xfId="0" applyNumberFormat="1" applyFont="1" applyBorder="1" applyAlignment="1">
      <alignment vertical="center"/>
    </xf>
    <xf numFmtId="0" fontId="21" fillId="40" borderId="11" xfId="0" applyFont="1" applyFill="1" applyBorder="1"/>
    <xf numFmtId="3" fontId="21" fillId="40" borderId="11" xfId="0" applyNumberFormat="1" applyFont="1" applyFill="1" applyBorder="1"/>
    <xf numFmtId="3" fontId="20" fillId="40" borderId="11" xfId="0" applyNumberFormat="1" applyFont="1" applyFill="1" applyBorder="1"/>
    <xf numFmtId="2" fontId="20" fillId="40" borderId="11" xfId="0" applyNumberFormat="1" applyFont="1" applyFill="1" applyBorder="1"/>
    <xf numFmtId="0" fontId="21" fillId="40" borderId="12" xfId="0" applyFont="1" applyFill="1" applyBorder="1"/>
    <xf numFmtId="3" fontId="21" fillId="40" borderId="12" xfId="0" applyNumberFormat="1" applyFont="1" applyFill="1" applyBorder="1"/>
    <xf numFmtId="3" fontId="20" fillId="40" borderId="12" xfId="0" applyNumberFormat="1" applyFont="1" applyFill="1" applyBorder="1"/>
    <xf numFmtId="2" fontId="20" fillId="40" borderId="20" xfId="0" applyNumberFormat="1" applyFont="1" applyFill="1" applyBorder="1"/>
    <xf numFmtId="2" fontId="20" fillId="0" borderId="11" xfId="0" applyNumberFormat="1" applyFont="1" applyFill="1" applyBorder="1"/>
    <xf numFmtId="3" fontId="20" fillId="0" borderId="10" xfId="0" applyNumberFormat="1" applyFont="1" applyBorder="1" applyAlignment="1"/>
    <xf numFmtId="2" fontId="20" fillId="0" borderId="10" xfId="0" applyNumberFormat="1" applyFont="1" applyBorder="1" applyAlignment="1"/>
    <xf numFmtId="0" fontId="20" fillId="0" borderId="11" xfId="0" applyFont="1" applyBorder="1" applyAlignment="1">
      <alignment horizontal="left" indent="1"/>
    </xf>
    <xf numFmtId="3" fontId="20" fillId="0" borderId="11" xfId="0" applyNumberFormat="1" applyFont="1" applyBorder="1"/>
    <xf numFmtId="3" fontId="24" fillId="0" borderId="11" xfId="0" applyNumberFormat="1" applyFont="1" applyBorder="1"/>
    <xf numFmtId="0" fontId="20" fillId="0" borderId="12" xfId="0" applyFont="1" applyBorder="1" applyAlignment="1">
      <alignment horizontal="left" indent="1"/>
    </xf>
    <xf numFmtId="3" fontId="20" fillId="0" borderId="12" xfId="0" applyNumberFormat="1" applyFont="1" applyBorder="1"/>
    <xf numFmtId="2" fontId="20" fillId="0" borderId="20" xfId="0" applyNumberFormat="1" applyFont="1" applyFill="1" applyBorder="1"/>
    <xf numFmtId="0" fontId="20" fillId="0" borderId="20" xfId="0" applyFont="1" applyBorder="1" applyAlignment="1">
      <alignment horizontal="left" indent="1"/>
    </xf>
    <xf numFmtId="0" fontId="20" fillId="0" borderId="20" xfId="0" applyFont="1" applyBorder="1"/>
    <xf numFmtId="3" fontId="20" fillId="0" borderId="20" xfId="0" applyNumberFormat="1" applyFont="1" applyBorder="1"/>
    <xf numFmtId="0" fontId="20" fillId="0" borderId="15" xfId="0" applyFont="1" applyBorder="1" applyAlignment="1">
      <alignment horizontal="left" indent="1"/>
    </xf>
    <xf numFmtId="0" fontId="20" fillId="0" borderId="11" xfId="0" applyFont="1" applyBorder="1" applyAlignment="1">
      <alignment horizontal="right"/>
    </xf>
    <xf numFmtId="9" fontId="20" fillId="0" borderId="11" xfId="0" applyNumberFormat="1" applyFont="1" applyBorder="1"/>
    <xf numFmtId="0" fontId="20" fillId="0" borderId="11" xfId="0" applyFont="1" applyBorder="1"/>
    <xf numFmtId="0" fontId="29" fillId="0" borderId="20" xfId="0" applyFont="1" applyBorder="1" applyAlignment="1">
      <alignment horizontal="left" indent="1"/>
    </xf>
    <xf numFmtId="0" fontId="20" fillId="0" borderId="20" xfId="0" applyFont="1" applyBorder="1" applyAlignment="1">
      <alignment horizontal="right"/>
    </xf>
    <xf numFmtId="0" fontId="29" fillId="0" borderId="12" xfId="0" applyFont="1" applyBorder="1" applyAlignment="1">
      <alignment horizontal="left" indent="1"/>
    </xf>
    <xf numFmtId="0" fontId="20" fillId="0" borderId="12" xfId="0" applyFont="1" applyBorder="1" applyAlignment="1">
      <alignment horizontal="right"/>
    </xf>
    <xf numFmtId="0" fontId="20" fillId="0" borderId="12" xfId="0" applyFont="1" applyBorder="1"/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0" fillId="0" borderId="0" xfId="0" applyFont="1" applyBorder="1" applyAlignment="1">
      <alignment horizontal="right"/>
    </xf>
    <xf numFmtId="0" fontId="20" fillId="0" borderId="14" xfId="0" applyFont="1" applyBorder="1" applyAlignment="1">
      <alignment horizontal="right"/>
    </xf>
    <xf numFmtId="0" fontId="21" fillId="0" borderId="13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Followed Hyperlink" xfId="43" builtinId="9" customBuiltin="1"/>
    <cellStyle name="Hyperlink" xfId="42" builtinId="8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A15" sqref="A15"/>
    </sheetView>
  </sheetViews>
  <sheetFormatPr defaultRowHeight="21" x14ac:dyDescent="0.35"/>
  <cols>
    <col min="1" max="1" width="68.875" style="1" customWidth="1"/>
    <col min="2" max="2" width="10" style="1" customWidth="1"/>
    <col min="3" max="3" width="9" style="1" customWidth="1"/>
    <col min="4" max="4" width="6.75" style="1" customWidth="1"/>
    <col min="5" max="5" width="8.875" style="1" customWidth="1"/>
    <col min="6" max="6" width="7.25" style="1" customWidth="1"/>
    <col min="7" max="16384" width="9" style="1"/>
  </cols>
  <sheetData>
    <row r="1" spans="1:6" x14ac:dyDescent="0.35">
      <c r="A1" s="128" t="s">
        <v>66</v>
      </c>
      <c r="B1" s="128"/>
      <c r="C1" s="128"/>
      <c r="D1" s="128"/>
      <c r="E1" s="128"/>
      <c r="F1" s="128"/>
    </row>
    <row r="2" spans="1:6" x14ac:dyDescent="0.35">
      <c r="A2" s="128" t="s">
        <v>67</v>
      </c>
      <c r="B2" s="128"/>
      <c r="C2" s="128"/>
      <c r="D2" s="128"/>
      <c r="E2" s="128"/>
      <c r="F2" s="128"/>
    </row>
    <row r="3" spans="1:6" x14ac:dyDescent="0.35">
      <c r="A3" s="128" t="s">
        <v>68</v>
      </c>
      <c r="B3" s="128"/>
      <c r="C3" s="128"/>
      <c r="D3" s="128"/>
      <c r="E3" s="128"/>
      <c r="F3" s="128"/>
    </row>
    <row r="4" spans="1:6" x14ac:dyDescent="0.35">
      <c r="A4" s="128" t="s">
        <v>69</v>
      </c>
      <c r="B4" s="128"/>
      <c r="C4" s="128"/>
      <c r="D4" s="128"/>
      <c r="E4" s="128"/>
      <c r="F4" s="128"/>
    </row>
    <row r="5" spans="1:6" x14ac:dyDescent="0.35">
      <c r="A5" s="129" t="s">
        <v>70</v>
      </c>
      <c r="B5" s="66" t="s">
        <v>0</v>
      </c>
      <c r="C5" s="66" t="s">
        <v>71</v>
      </c>
      <c r="D5" s="66" t="s">
        <v>19</v>
      </c>
      <c r="E5" s="66" t="s">
        <v>72</v>
      </c>
      <c r="F5" s="66" t="s">
        <v>19</v>
      </c>
    </row>
    <row r="6" spans="1:6" x14ac:dyDescent="0.35">
      <c r="A6" s="130"/>
      <c r="B6" s="67" t="s">
        <v>73</v>
      </c>
      <c r="C6" s="67" t="s">
        <v>73</v>
      </c>
      <c r="D6" s="67"/>
      <c r="E6" s="67" t="s">
        <v>73</v>
      </c>
      <c r="F6" s="68"/>
    </row>
    <row r="7" spans="1:6" x14ac:dyDescent="0.35">
      <c r="A7" s="69" t="s">
        <v>74</v>
      </c>
      <c r="B7" s="70">
        <v>3676180</v>
      </c>
      <c r="C7" s="71">
        <f>SUM(C10+C11+C12+C13+C24+C29)</f>
        <v>4095849</v>
      </c>
      <c r="D7" s="72">
        <f>SUM(C7*100/B7)</f>
        <v>111.41589911266587</v>
      </c>
      <c r="E7" s="71">
        <f>SUM(E10+E11+E12+E13+E24+E29)</f>
        <v>4016233</v>
      </c>
      <c r="F7" s="72">
        <f>SUM(E7*100/C7)</f>
        <v>98.056178340558944</v>
      </c>
    </row>
    <row r="8" spans="1:6" x14ac:dyDescent="0.35">
      <c r="A8" s="73" t="s">
        <v>75</v>
      </c>
      <c r="B8" s="74" t="s">
        <v>76</v>
      </c>
      <c r="C8" s="75">
        <v>260</v>
      </c>
      <c r="D8" s="76">
        <v>104</v>
      </c>
      <c r="E8" s="75"/>
      <c r="F8" s="77"/>
    </row>
    <row r="9" spans="1:6" x14ac:dyDescent="0.35">
      <c r="A9" s="78"/>
      <c r="B9" s="74" t="s">
        <v>77</v>
      </c>
      <c r="C9" s="75">
        <v>16840</v>
      </c>
      <c r="D9" s="77"/>
      <c r="E9" s="75">
        <v>16413</v>
      </c>
      <c r="F9" s="77"/>
    </row>
    <row r="10" spans="1:6" x14ac:dyDescent="0.35">
      <c r="A10" s="79" t="s">
        <v>78</v>
      </c>
      <c r="B10" s="80">
        <v>15000</v>
      </c>
      <c r="C10" s="75">
        <v>17540</v>
      </c>
      <c r="D10" s="76">
        <f>SUM(C10*100/B10)</f>
        <v>116.93333333333334</v>
      </c>
      <c r="E10" s="75">
        <v>17304</v>
      </c>
      <c r="F10" s="76">
        <f>SUM(E10*100/C10)</f>
        <v>98.654503990877998</v>
      </c>
    </row>
    <row r="11" spans="1:6" x14ac:dyDescent="0.35">
      <c r="A11" s="79" t="s">
        <v>79</v>
      </c>
      <c r="B11" s="80">
        <v>20000</v>
      </c>
      <c r="C11" s="75">
        <v>25429</v>
      </c>
      <c r="D11" s="76">
        <f t="shared" ref="D11:D21" si="0">SUM(C11*100/B11)</f>
        <v>127.145</v>
      </c>
      <c r="E11" s="75">
        <v>24466</v>
      </c>
      <c r="F11" s="76">
        <f t="shared" ref="F11:F21" si="1">SUM(E11*100/C11)</f>
        <v>96.21298517440718</v>
      </c>
    </row>
    <row r="12" spans="1:6" x14ac:dyDescent="0.35">
      <c r="A12" s="81" t="s">
        <v>80</v>
      </c>
      <c r="B12" s="82">
        <v>800</v>
      </c>
      <c r="C12" s="75">
        <v>811</v>
      </c>
      <c r="D12" s="76">
        <f t="shared" si="0"/>
        <v>101.375</v>
      </c>
      <c r="E12" s="75">
        <v>800</v>
      </c>
      <c r="F12" s="76">
        <f t="shared" si="1"/>
        <v>98.643649815043162</v>
      </c>
    </row>
    <row r="13" spans="1:6" x14ac:dyDescent="0.35">
      <c r="A13" s="83" t="s">
        <v>81</v>
      </c>
      <c r="B13" s="84">
        <v>101780</v>
      </c>
      <c r="C13" s="84">
        <f>SUM(C14+C15)</f>
        <v>127767</v>
      </c>
      <c r="D13" s="85">
        <f t="shared" si="0"/>
        <v>125.53252112399292</v>
      </c>
      <c r="E13" s="84">
        <f>SUM(E14+E15)</f>
        <v>121961</v>
      </c>
      <c r="F13" s="85">
        <f t="shared" si="1"/>
        <v>95.455790618860888</v>
      </c>
    </row>
    <row r="14" spans="1:6" x14ac:dyDescent="0.35">
      <c r="A14" s="86" t="s">
        <v>82</v>
      </c>
      <c r="B14" s="8">
        <v>2000</v>
      </c>
      <c r="C14" s="8">
        <v>2027</v>
      </c>
      <c r="D14" s="87">
        <f t="shared" si="0"/>
        <v>101.35</v>
      </c>
      <c r="E14" s="13">
        <v>1993</v>
      </c>
      <c r="F14" s="87">
        <f t="shared" si="1"/>
        <v>98.322644301924029</v>
      </c>
    </row>
    <row r="15" spans="1:6" x14ac:dyDescent="0.35">
      <c r="A15" s="86" t="s">
        <v>83</v>
      </c>
      <c r="B15" s="8">
        <v>99780</v>
      </c>
      <c r="C15" s="8">
        <f>SUM(C16+C17+C18+C19+C20+C21)</f>
        <v>125740</v>
      </c>
      <c r="D15" s="87">
        <f t="shared" si="0"/>
        <v>126.01723792343155</v>
      </c>
      <c r="E15" s="13">
        <f>SUM(E16+E17+E18+E19+E20+E21)</f>
        <v>119968</v>
      </c>
      <c r="F15" s="87">
        <f t="shared" si="1"/>
        <v>95.409575314140284</v>
      </c>
    </row>
    <row r="16" spans="1:6" x14ac:dyDescent="0.35">
      <c r="A16" s="7" t="s">
        <v>84</v>
      </c>
      <c r="B16" s="8">
        <v>25780</v>
      </c>
      <c r="C16" s="8">
        <v>28506</v>
      </c>
      <c r="D16" s="87">
        <f t="shared" si="0"/>
        <v>110.57408844065166</v>
      </c>
      <c r="E16" s="13">
        <v>27143</v>
      </c>
      <c r="F16" s="87">
        <f t="shared" si="1"/>
        <v>95.21855048060057</v>
      </c>
    </row>
    <row r="17" spans="1:6" x14ac:dyDescent="0.35">
      <c r="A17" s="7" t="s">
        <v>85</v>
      </c>
      <c r="B17" s="8">
        <v>9000</v>
      </c>
      <c r="C17" s="8">
        <v>9811</v>
      </c>
      <c r="D17" s="87">
        <f t="shared" si="0"/>
        <v>109.01111111111111</v>
      </c>
      <c r="E17" s="13">
        <v>9590</v>
      </c>
      <c r="F17" s="87">
        <f t="shared" si="1"/>
        <v>97.747426358169406</v>
      </c>
    </row>
    <row r="18" spans="1:6" x14ac:dyDescent="0.35">
      <c r="A18" s="7" t="s">
        <v>86</v>
      </c>
      <c r="B18" s="8">
        <v>12000</v>
      </c>
      <c r="C18" s="8">
        <v>14247</v>
      </c>
      <c r="D18" s="87">
        <f t="shared" si="0"/>
        <v>118.72499999999999</v>
      </c>
      <c r="E18" s="13">
        <v>13509</v>
      </c>
      <c r="F18" s="87">
        <f t="shared" si="1"/>
        <v>94.819962097283636</v>
      </c>
    </row>
    <row r="19" spans="1:6" x14ac:dyDescent="0.35">
      <c r="A19" s="88" t="s">
        <v>87</v>
      </c>
      <c r="B19" s="8">
        <v>28000</v>
      </c>
      <c r="C19" s="8">
        <v>35918</v>
      </c>
      <c r="D19" s="87">
        <f t="shared" si="0"/>
        <v>128.27857142857144</v>
      </c>
      <c r="E19" s="13">
        <v>34909</v>
      </c>
      <c r="F19" s="87">
        <f t="shared" si="1"/>
        <v>97.190823542513499</v>
      </c>
    </row>
    <row r="20" spans="1:6" x14ac:dyDescent="0.35">
      <c r="A20" s="88" t="s">
        <v>88</v>
      </c>
      <c r="B20" s="8">
        <v>5000</v>
      </c>
      <c r="C20" s="8">
        <v>5504</v>
      </c>
      <c r="D20" s="87">
        <f t="shared" si="0"/>
        <v>110.08</v>
      </c>
      <c r="E20" s="13">
        <v>5390</v>
      </c>
      <c r="F20" s="87">
        <f t="shared" si="1"/>
        <v>97.928779069767444</v>
      </c>
    </row>
    <row r="21" spans="1:6" x14ac:dyDescent="0.35">
      <c r="A21" s="7" t="s">
        <v>89</v>
      </c>
      <c r="B21" s="8">
        <v>20000</v>
      </c>
      <c r="C21" s="8">
        <v>31754</v>
      </c>
      <c r="D21" s="87">
        <f t="shared" si="0"/>
        <v>158.77000000000001</v>
      </c>
      <c r="E21" s="13">
        <v>29427</v>
      </c>
      <c r="F21" s="87">
        <f t="shared" si="1"/>
        <v>92.671789380865405</v>
      </c>
    </row>
    <row r="22" spans="1:6" x14ac:dyDescent="0.35">
      <c r="A22" s="89" t="s">
        <v>90</v>
      </c>
      <c r="B22" s="90" t="s">
        <v>91</v>
      </c>
      <c r="C22" s="91" t="s">
        <v>91</v>
      </c>
      <c r="D22" s="91">
        <v>100</v>
      </c>
      <c r="E22" s="91" t="s">
        <v>92</v>
      </c>
      <c r="F22" s="91">
        <v>100</v>
      </c>
    </row>
    <row r="23" spans="1:6" x14ac:dyDescent="0.35">
      <c r="A23" s="92" t="s">
        <v>93</v>
      </c>
      <c r="B23" s="73">
        <v>200</v>
      </c>
      <c r="C23" s="93">
        <v>200</v>
      </c>
      <c r="D23" s="94">
        <f>SUM(C23*100/B23)</f>
        <v>100</v>
      </c>
      <c r="E23" s="93">
        <v>200</v>
      </c>
      <c r="F23" s="94">
        <v>100</v>
      </c>
    </row>
    <row r="24" spans="1:6" x14ac:dyDescent="0.35">
      <c r="A24" s="79" t="s">
        <v>94</v>
      </c>
      <c r="B24" s="80">
        <v>8760</v>
      </c>
      <c r="C24" s="75">
        <f>SUM(C25+C26+C27)</f>
        <v>16456</v>
      </c>
      <c r="D24" s="76">
        <f>SUM(C24*100/B24)</f>
        <v>187.85388127853881</v>
      </c>
      <c r="E24" s="75">
        <f>SUM(E25+E26+E27)</f>
        <v>16267</v>
      </c>
      <c r="F24" s="76">
        <f>SUM(E24*100/C24)</f>
        <v>98.851482741857069</v>
      </c>
    </row>
    <row r="25" spans="1:6" x14ac:dyDescent="0.35">
      <c r="A25" s="86" t="s">
        <v>95</v>
      </c>
      <c r="B25" s="8">
        <v>4740</v>
      </c>
      <c r="C25" s="8">
        <v>5353</v>
      </c>
      <c r="D25" s="87">
        <f t="shared" ref="D25:D27" si="2">SUM(C25*100/B25)</f>
        <v>112.9324894514768</v>
      </c>
      <c r="E25" s="13">
        <v>5316</v>
      </c>
      <c r="F25" s="87">
        <f t="shared" ref="F25:F27" si="3">SUM(E25*100/C25)</f>
        <v>99.308798804408738</v>
      </c>
    </row>
    <row r="26" spans="1:6" x14ac:dyDescent="0.35">
      <c r="A26" s="86" t="s">
        <v>96</v>
      </c>
      <c r="B26" s="8">
        <v>4000</v>
      </c>
      <c r="C26" s="8">
        <v>11079</v>
      </c>
      <c r="D26" s="87">
        <f t="shared" si="2"/>
        <v>276.97500000000002</v>
      </c>
      <c r="E26" s="13">
        <v>10928</v>
      </c>
      <c r="F26" s="87">
        <f t="shared" si="3"/>
        <v>98.637061106598068</v>
      </c>
    </row>
    <row r="27" spans="1:6" x14ac:dyDescent="0.35">
      <c r="A27" s="86" t="s">
        <v>97</v>
      </c>
      <c r="B27" s="52">
        <v>20</v>
      </c>
      <c r="C27" s="8">
        <v>24</v>
      </c>
      <c r="D27" s="87">
        <f t="shared" si="2"/>
        <v>120</v>
      </c>
      <c r="E27" s="13">
        <v>23</v>
      </c>
      <c r="F27" s="87">
        <f t="shared" si="3"/>
        <v>95.833333333333329</v>
      </c>
    </row>
    <row r="28" spans="1:6" x14ac:dyDescent="0.35">
      <c r="A28" s="86" t="s">
        <v>98</v>
      </c>
      <c r="B28" s="95" t="s">
        <v>99</v>
      </c>
      <c r="C28" s="96">
        <v>81</v>
      </c>
      <c r="D28" s="97">
        <v>105.19</v>
      </c>
      <c r="E28" s="96"/>
      <c r="F28" s="96"/>
    </row>
    <row r="29" spans="1:6" x14ac:dyDescent="0.35">
      <c r="A29" s="98" t="s">
        <v>100</v>
      </c>
      <c r="B29" s="99">
        <v>3529840</v>
      </c>
      <c r="C29" s="100">
        <f>SUM(C31+C32+C33+C36+C38)</f>
        <v>3907846</v>
      </c>
      <c r="D29" s="101">
        <f>SUM(C29*100/B29)</f>
        <v>110.70887065702695</v>
      </c>
      <c r="E29" s="100">
        <f>SUM(E31+E32+E36+E38)</f>
        <v>3835435</v>
      </c>
      <c r="F29" s="101">
        <f>SUM(E29*100/C29)</f>
        <v>98.147035476833011</v>
      </c>
    </row>
    <row r="30" spans="1:6" x14ac:dyDescent="0.35">
      <c r="A30" s="102" t="s">
        <v>101</v>
      </c>
      <c r="B30" s="103"/>
      <c r="C30" s="104"/>
      <c r="D30" s="105"/>
      <c r="E30" s="104"/>
      <c r="F30" s="105"/>
    </row>
    <row r="31" spans="1:6" x14ac:dyDescent="0.35">
      <c r="A31" s="86" t="s">
        <v>102</v>
      </c>
      <c r="B31" s="8">
        <v>12000</v>
      </c>
      <c r="C31" s="8">
        <v>14684</v>
      </c>
      <c r="D31" s="106">
        <f t="shared" ref="D31:D38" si="4">SUM(C31*100/B31)</f>
        <v>122.36666666666666</v>
      </c>
      <c r="E31" s="13">
        <v>14454</v>
      </c>
      <c r="F31" s="106">
        <f t="shared" ref="F31:F38" si="5">SUM(E31*100/C31)</f>
        <v>98.433669299918279</v>
      </c>
    </row>
    <row r="32" spans="1:6" x14ac:dyDescent="0.35">
      <c r="A32" s="86" t="s">
        <v>103</v>
      </c>
      <c r="B32" s="8">
        <v>3620</v>
      </c>
      <c r="C32" s="8">
        <v>4918</v>
      </c>
      <c r="D32" s="106">
        <f t="shared" si="4"/>
        <v>135.85635359116023</v>
      </c>
      <c r="E32" s="13">
        <v>4880</v>
      </c>
      <c r="F32" s="106">
        <f t="shared" si="5"/>
        <v>99.227328182187875</v>
      </c>
    </row>
    <row r="33" spans="1:6" x14ac:dyDescent="0.35">
      <c r="A33" s="86" t="s">
        <v>104</v>
      </c>
      <c r="B33" s="8">
        <v>29340</v>
      </c>
      <c r="C33" s="8">
        <v>72025</v>
      </c>
      <c r="D33" s="106">
        <f t="shared" si="4"/>
        <v>245.48398091342875</v>
      </c>
      <c r="E33" s="13">
        <v>50852</v>
      </c>
      <c r="F33" s="106">
        <f t="shared" si="5"/>
        <v>70.603262755987501</v>
      </c>
    </row>
    <row r="34" spans="1:6" x14ac:dyDescent="0.35">
      <c r="A34" s="86" t="s">
        <v>105</v>
      </c>
      <c r="B34" s="95" t="s">
        <v>106</v>
      </c>
      <c r="C34" s="107">
        <v>26</v>
      </c>
      <c r="D34" s="108">
        <v>130</v>
      </c>
      <c r="E34" s="107"/>
      <c r="F34" s="107"/>
    </row>
    <row r="35" spans="1:6" x14ac:dyDescent="0.35">
      <c r="A35" s="86" t="s">
        <v>107</v>
      </c>
      <c r="B35" s="95" t="s">
        <v>108</v>
      </c>
      <c r="C35" s="8">
        <v>110</v>
      </c>
      <c r="D35" s="106">
        <v>157.13999999999999</v>
      </c>
      <c r="E35" s="8"/>
      <c r="F35" s="106"/>
    </row>
    <row r="36" spans="1:6" x14ac:dyDescent="0.35">
      <c r="A36" s="109" t="s">
        <v>109</v>
      </c>
      <c r="B36" s="110">
        <v>3480480</v>
      </c>
      <c r="C36" s="111">
        <v>3809648</v>
      </c>
      <c r="D36" s="106">
        <f t="shared" si="4"/>
        <v>109.45754608559739</v>
      </c>
      <c r="E36" s="111">
        <v>3809648</v>
      </c>
      <c r="F36" s="106">
        <f t="shared" si="5"/>
        <v>100</v>
      </c>
    </row>
    <row r="37" spans="1:6" x14ac:dyDescent="0.35">
      <c r="A37" s="112" t="s">
        <v>110</v>
      </c>
      <c r="B37" s="113"/>
      <c r="C37" s="113"/>
      <c r="D37" s="114"/>
      <c r="E37" s="113"/>
      <c r="F37" s="114"/>
    </row>
    <row r="38" spans="1:6" x14ac:dyDescent="0.35">
      <c r="A38" s="109" t="s">
        <v>111</v>
      </c>
      <c r="B38" s="110">
        <v>4400</v>
      </c>
      <c r="C38" s="110">
        <v>6571</v>
      </c>
      <c r="D38" s="106">
        <f t="shared" si="4"/>
        <v>149.34090909090909</v>
      </c>
      <c r="E38" s="110">
        <v>6453</v>
      </c>
      <c r="F38" s="106">
        <f t="shared" si="5"/>
        <v>98.204230710698525</v>
      </c>
    </row>
    <row r="39" spans="1:6" x14ac:dyDescent="0.35">
      <c r="A39" s="115" t="s">
        <v>112</v>
      </c>
      <c r="B39" s="116"/>
      <c r="C39" s="117"/>
      <c r="D39" s="116"/>
      <c r="E39" s="117"/>
      <c r="F39" s="116"/>
    </row>
    <row r="40" spans="1:6" x14ac:dyDescent="0.35">
      <c r="A40" s="118" t="s">
        <v>113</v>
      </c>
      <c r="B40" s="119" t="s">
        <v>114</v>
      </c>
      <c r="C40" s="120">
        <v>0.5</v>
      </c>
      <c r="D40" s="121"/>
      <c r="E40" s="121"/>
      <c r="F40" s="121"/>
    </row>
    <row r="41" spans="1:6" x14ac:dyDescent="0.35">
      <c r="A41" s="122" t="s">
        <v>115</v>
      </c>
      <c r="B41" s="123"/>
      <c r="C41" s="117"/>
      <c r="D41" s="116"/>
      <c r="E41" s="116"/>
      <c r="F41" s="116"/>
    </row>
    <row r="42" spans="1:6" x14ac:dyDescent="0.35">
      <c r="A42" s="124" t="s">
        <v>116</v>
      </c>
      <c r="B42" s="125"/>
      <c r="C42" s="113"/>
      <c r="D42" s="126"/>
      <c r="E42" s="126"/>
      <c r="F42" s="126"/>
    </row>
    <row r="43" spans="1:6" x14ac:dyDescent="0.35">
      <c r="A43" s="131" t="s">
        <v>117</v>
      </c>
      <c r="B43" s="131"/>
      <c r="C43" s="131"/>
      <c r="D43" s="131"/>
      <c r="E43" s="131"/>
      <c r="F43" s="131"/>
    </row>
    <row r="44" spans="1:6" x14ac:dyDescent="0.35">
      <c r="A44" s="127" t="s">
        <v>118</v>
      </c>
      <c r="B44" s="127"/>
      <c r="C44" s="127"/>
      <c r="D44" s="127"/>
      <c r="E44" s="127"/>
      <c r="F44" s="127"/>
    </row>
  </sheetData>
  <mergeCells count="7">
    <mergeCell ref="A44:F44"/>
    <mergeCell ref="A1:F1"/>
    <mergeCell ref="A2:F2"/>
    <mergeCell ref="A3:F3"/>
    <mergeCell ref="A4:F4"/>
    <mergeCell ref="A5:A6"/>
    <mergeCell ref="A43:F43"/>
  </mergeCells>
  <pageMargins left="0.2" right="0.2" top="0.31" bottom="0.27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topLeftCell="A34" workbookViewId="0">
      <selection activeCell="A15" sqref="A15"/>
    </sheetView>
  </sheetViews>
  <sheetFormatPr defaultRowHeight="21" x14ac:dyDescent="0.35"/>
  <cols>
    <col min="1" max="1" width="95.5" style="1" customWidth="1"/>
    <col min="2" max="2" width="9.875" style="1" customWidth="1"/>
    <col min="3" max="3" width="9.625" style="1" customWidth="1"/>
    <col min="4" max="4" width="9" style="1"/>
    <col min="5" max="5" width="9" style="1" customWidth="1"/>
    <col min="6" max="6" width="9" style="1"/>
    <col min="7" max="7" width="9" style="1" customWidth="1"/>
    <col min="8" max="8" width="8.25" style="1" customWidth="1"/>
    <col min="9" max="9" width="9.625" style="52" bestFit="1" customWidth="1"/>
    <col min="10" max="16384" width="9" style="1"/>
  </cols>
  <sheetData>
    <row r="1" spans="1:9" x14ac:dyDescent="0.35">
      <c r="A1" s="128" t="s">
        <v>43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5">
      <c r="A2" s="128" t="s">
        <v>119</v>
      </c>
      <c r="B2" s="128"/>
      <c r="C2" s="128"/>
      <c r="D2" s="128"/>
      <c r="E2" s="128"/>
      <c r="F2" s="128"/>
      <c r="G2" s="128"/>
      <c r="H2" s="128"/>
      <c r="I2" s="128"/>
    </row>
    <row r="3" spans="1:9" x14ac:dyDescent="0.35">
      <c r="A3" s="133" t="s">
        <v>44</v>
      </c>
      <c r="B3" s="133"/>
      <c r="C3" s="133"/>
      <c r="D3" s="133"/>
      <c r="E3" s="133"/>
      <c r="F3" s="133"/>
      <c r="G3" s="133"/>
      <c r="H3" s="133"/>
      <c r="I3" s="133"/>
    </row>
    <row r="4" spans="1:9" x14ac:dyDescent="0.35">
      <c r="A4" s="134" t="s">
        <v>15</v>
      </c>
      <c r="B4" s="2" t="s">
        <v>0</v>
      </c>
      <c r="C4" s="134" t="s">
        <v>16</v>
      </c>
      <c r="D4" s="2" t="s">
        <v>19</v>
      </c>
      <c r="E4" s="134" t="s">
        <v>17</v>
      </c>
      <c r="F4" s="2" t="s">
        <v>19</v>
      </c>
      <c r="G4" s="33" t="s">
        <v>49</v>
      </c>
      <c r="H4" s="43" t="s">
        <v>19</v>
      </c>
      <c r="I4" s="2" t="s">
        <v>58</v>
      </c>
    </row>
    <row r="5" spans="1:9" x14ac:dyDescent="0.35">
      <c r="A5" s="134"/>
      <c r="B5" s="3" t="s">
        <v>22</v>
      </c>
      <c r="C5" s="134"/>
      <c r="D5" s="4" t="s">
        <v>20</v>
      </c>
      <c r="E5" s="134"/>
      <c r="F5" s="4" t="s">
        <v>21</v>
      </c>
      <c r="G5" s="30" t="s">
        <v>18</v>
      </c>
      <c r="H5" s="44" t="s">
        <v>18</v>
      </c>
      <c r="I5" s="4" t="s">
        <v>59</v>
      </c>
    </row>
    <row r="6" spans="1:9" x14ac:dyDescent="0.35">
      <c r="A6" s="40" t="s">
        <v>14</v>
      </c>
      <c r="B6" s="41">
        <f>SUM(B10+B14+B17+B19+B20+B22+B24+B35+B41+B42)</f>
        <v>3684880</v>
      </c>
      <c r="C6" s="41">
        <f>SUM(C10+C14+C17+C19+C20+C22+C24+C35+C41+C42)</f>
        <v>4265819</v>
      </c>
      <c r="D6" s="42">
        <f>SUM(C6*100/B6)</f>
        <v>115.76547947287293</v>
      </c>
      <c r="E6" s="41">
        <f>SUM(E10+E14+E17+E19+E20+E22+E24+E35+E41+E42)</f>
        <v>4231156</v>
      </c>
      <c r="F6" s="42">
        <f>SUM(E6*100/C6)</f>
        <v>99.187424501602152</v>
      </c>
      <c r="G6" s="41"/>
      <c r="H6" s="45"/>
      <c r="I6" s="60"/>
    </row>
    <row r="7" spans="1:9" x14ac:dyDescent="0.35">
      <c r="A7" s="5" t="s">
        <v>55</v>
      </c>
      <c r="B7" s="32">
        <v>161460</v>
      </c>
      <c r="C7" s="32">
        <f>SUM(C10+C14+C17+C19+C20+C22+C25+C36+C41+C42)</f>
        <v>209982</v>
      </c>
      <c r="D7" s="23">
        <f>SUM(C7*100/B7)</f>
        <v>130.05202526941656</v>
      </c>
      <c r="E7" s="6">
        <f>SUM(E10+E14+E17+E19+E20+E22+E25+E36+E41+E42)</f>
        <v>198436</v>
      </c>
      <c r="F7" s="23">
        <f>SUM(E7*100/C7)</f>
        <v>94.501433456201013</v>
      </c>
      <c r="G7" s="6">
        <v>66701</v>
      </c>
      <c r="H7" s="46">
        <v>75.959999999999994</v>
      </c>
      <c r="I7" s="61">
        <v>11207</v>
      </c>
    </row>
    <row r="8" spans="1:9" x14ac:dyDescent="0.35">
      <c r="A8" s="5" t="s">
        <v>56</v>
      </c>
      <c r="B8" s="32">
        <f>SUM(B39)</f>
        <v>3499220</v>
      </c>
      <c r="C8" s="32">
        <f>SUM(C39)</f>
        <v>3978493</v>
      </c>
      <c r="D8" s="23">
        <f>SUM(C8*100/B8)</f>
        <v>113.69656666342784</v>
      </c>
      <c r="E8" s="6">
        <f>SUM(E39)</f>
        <v>3978493</v>
      </c>
      <c r="F8" s="23">
        <f>SUM(E8*100/C8)</f>
        <v>100</v>
      </c>
      <c r="G8" s="6"/>
      <c r="H8" s="46"/>
      <c r="I8" s="54"/>
    </row>
    <row r="9" spans="1:9" x14ac:dyDescent="0.35">
      <c r="A9" s="5" t="s">
        <v>6</v>
      </c>
      <c r="B9" s="32">
        <f>SUM(B34)</f>
        <v>24200</v>
      </c>
      <c r="C9" s="32">
        <f>SUM(C34)</f>
        <v>77344</v>
      </c>
      <c r="D9" s="23">
        <f>SUM(C9*100/B9)</f>
        <v>319.60330578512395</v>
      </c>
      <c r="E9" s="6">
        <f>SUM(E34)</f>
        <v>54227</v>
      </c>
      <c r="F9" s="23">
        <f>SUM(E9*100/C9)</f>
        <v>70.11145014480762</v>
      </c>
      <c r="G9" s="6"/>
      <c r="H9" s="46"/>
      <c r="I9" s="54"/>
    </row>
    <row r="10" spans="1:9" x14ac:dyDescent="0.35">
      <c r="A10" s="10" t="s">
        <v>23</v>
      </c>
      <c r="B10" s="11">
        <v>5000</v>
      </c>
      <c r="C10" s="11">
        <f>SUM(C11+C12)</f>
        <v>6319</v>
      </c>
      <c r="D10" s="24">
        <f>SUM(C10*100/B10)</f>
        <v>126.38</v>
      </c>
      <c r="E10" s="11">
        <f>SUM(E11:E12)</f>
        <v>5780</v>
      </c>
      <c r="F10" s="24">
        <f t="shared" ref="F10:F42" si="0">SUM(E10*100/C10)</f>
        <v>91.470169330590281</v>
      </c>
      <c r="G10" s="11">
        <v>1635</v>
      </c>
      <c r="H10" s="47">
        <v>73.8</v>
      </c>
      <c r="I10" s="59">
        <v>6753</v>
      </c>
    </row>
    <row r="11" spans="1:9" x14ac:dyDescent="0.35">
      <c r="A11" s="7" t="s">
        <v>3</v>
      </c>
      <c r="B11" s="8">
        <v>4980</v>
      </c>
      <c r="C11" s="8">
        <v>6258</v>
      </c>
      <c r="D11" s="27">
        <f t="shared" ref="D11:D43" si="1">SUM(C11*100/B11)</f>
        <v>125.66265060240964</v>
      </c>
      <c r="E11" s="8">
        <v>5719</v>
      </c>
      <c r="F11" s="27">
        <f t="shared" si="0"/>
        <v>91.387024608501122</v>
      </c>
      <c r="G11" s="8">
        <v>1635</v>
      </c>
      <c r="H11" s="48">
        <v>73.8</v>
      </c>
      <c r="I11" s="56">
        <v>6753</v>
      </c>
    </row>
    <row r="12" spans="1:9" x14ac:dyDescent="0.35">
      <c r="A12" s="7" t="s">
        <v>4</v>
      </c>
      <c r="B12" s="8">
        <v>20</v>
      </c>
      <c r="C12" s="8">
        <v>61</v>
      </c>
      <c r="D12" s="27">
        <f t="shared" si="1"/>
        <v>305</v>
      </c>
      <c r="E12" s="8">
        <v>61</v>
      </c>
      <c r="F12" s="27">
        <v>100</v>
      </c>
      <c r="G12" s="8">
        <v>21</v>
      </c>
      <c r="H12" s="48">
        <v>100</v>
      </c>
      <c r="I12" s="56">
        <v>9498</v>
      </c>
    </row>
    <row r="13" spans="1:9" x14ac:dyDescent="0.35">
      <c r="A13" s="7" t="s">
        <v>45</v>
      </c>
      <c r="B13" s="28" t="s">
        <v>46</v>
      </c>
      <c r="C13" s="8">
        <v>124</v>
      </c>
      <c r="D13" s="27">
        <v>158.97</v>
      </c>
      <c r="E13" s="8"/>
      <c r="F13" s="27">
        <v>0</v>
      </c>
      <c r="G13" s="8"/>
      <c r="H13" s="48">
        <v>0</v>
      </c>
      <c r="I13" s="56"/>
    </row>
    <row r="14" spans="1:9" x14ac:dyDescent="0.35">
      <c r="A14" s="10" t="s">
        <v>24</v>
      </c>
      <c r="B14" s="11">
        <v>800</v>
      </c>
      <c r="C14" s="11">
        <f>SUM(C15+C16)</f>
        <v>867</v>
      </c>
      <c r="D14" s="24">
        <f t="shared" si="1"/>
        <v>108.375</v>
      </c>
      <c r="E14" s="11">
        <f>SUM(E15+E16)</f>
        <v>840</v>
      </c>
      <c r="F14" s="24">
        <f t="shared" si="0"/>
        <v>96.885813148788927</v>
      </c>
      <c r="G14" s="11">
        <f>SUM(G15+G16)</f>
        <v>452</v>
      </c>
      <c r="H14" s="47">
        <v>53.75</v>
      </c>
      <c r="I14" s="55">
        <v>6431</v>
      </c>
    </row>
    <row r="15" spans="1:9" x14ac:dyDescent="0.35">
      <c r="A15" s="7" t="s">
        <v>1</v>
      </c>
      <c r="B15" s="8">
        <v>600</v>
      </c>
      <c r="C15" s="8">
        <v>667</v>
      </c>
      <c r="D15" s="27">
        <f t="shared" si="1"/>
        <v>111.16666666666667</v>
      </c>
      <c r="E15" s="8">
        <v>640</v>
      </c>
      <c r="F15" s="27">
        <f t="shared" si="0"/>
        <v>95.95202398800599</v>
      </c>
      <c r="G15" s="8">
        <v>351</v>
      </c>
      <c r="H15" s="48">
        <v>53.75</v>
      </c>
      <c r="I15" s="56">
        <v>6854</v>
      </c>
    </row>
    <row r="16" spans="1:9" ht="23.25" customHeight="1" x14ac:dyDescent="0.35">
      <c r="A16" s="7" t="s">
        <v>2</v>
      </c>
      <c r="B16" s="8">
        <v>200</v>
      </c>
      <c r="C16" s="8">
        <v>200</v>
      </c>
      <c r="D16" s="27">
        <f t="shared" si="1"/>
        <v>100</v>
      </c>
      <c r="E16" s="8">
        <v>200</v>
      </c>
      <c r="F16" s="27">
        <f t="shared" si="0"/>
        <v>100</v>
      </c>
      <c r="G16" s="8">
        <v>101</v>
      </c>
      <c r="H16" s="48">
        <v>49.27</v>
      </c>
      <c r="I16" s="56">
        <v>5234.0200000000004</v>
      </c>
    </row>
    <row r="17" spans="1:9" s="34" customFormat="1" x14ac:dyDescent="0.35">
      <c r="A17" s="10" t="s">
        <v>25</v>
      </c>
      <c r="B17" s="11">
        <v>16000</v>
      </c>
      <c r="C17" s="11">
        <v>19559</v>
      </c>
      <c r="D17" s="24">
        <f t="shared" si="1"/>
        <v>122.24375000000001</v>
      </c>
      <c r="E17" s="11">
        <v>18473</v>
      </c>
      <c r="F17" s="24">
        <f t="shared" si="0"/>
        <v>94.447568894115236</v>
      </c>
      <c r="G17" s="11">
        <v>8071</v>
      </c>
      <c r="H17" s="47">
        <v>83.54</v>
      </c>
      <c r="I17" s="55">
        <v>9501</v>
      </c>
    </row>
    <row r="18" spans="1:9" s="34" customFormat="1" x14ac:dyDescent="0.35">
      <c r="A18" s="10" t="s">
        <v>26</v>
      </c>
      <c r="B18" s="31" t="s">
        <v>27</v>
      </c>
      <c r="C18" s="31" t="s">
        <v>27</v>
      </c>
      <c r="D18" s="24">
        <v>100</v>
      </c>
      <c r="E18" s="11"/>
      <c r="F18" s="24"/>
      <c r="G18" s="11"/>
      <c r="H18" s="47">
        <v>0</v>
      </c>
      <c r="I18" s="55"/>
    </row>
    <row r="19" spans="1:9" s="34" customFormat="1" x14ac:dyDescent="0.35">
      <c r="A19" s="10" t="s">
        <v>47</v>
      </c>
      <c r="B19" s="31">
        <v>17840</v>
      </c>
      <c r="C19" s="11">
        <v>20958</v>
      </c>
      <c r="D19" s="24">
        <f t="shared" si="1"/>
        <v>117.47757847533633</v>
      </c>
      <c r="E19" s="11">
        <v>20296</v>
      </c>
      <c r="F19" s="24">
        <f t="shared" si="0"/>
        <v>96.841301650920883</v>
      </c>
      <c r="G19" s="11">
        <v>7402</v>
      </c>
      <c r="H19" s="47">
        <v>89.72</v>
      </c>
      <c r="I19" s="55">
        <v>10960</v>
      </c>
    </row>
    <row r="20" spans="1:9" s="34" customFormat="1" x14ac:dyDescent="0.35">
      <c r="A20" s="35" t="s">
        <v>60</v>
      </c>
      <c r="B20" s="11">
        <v>2000</v>
      </c>
      <c r="C20" s="11">
        <f>SUM(C21)</f>
        <v>2429</v>
      </c>
      <c r="D20" s="24">
        <f t="shared" si="1"/>
        <v>121.45</v>
      </c>
      <c r="E20" s="11">
        <f>SUM(E21)</f>
        <v>2417</v>
      </c>
      <c r="F20" s="24">
        <f t="shared" si="0"/>
        <v>99.50596953478798</v>
      </c>
      <c r="G20" s="11">
        <f>SUM(G21)</f>
        <v>958</v>
      </c>
      <c r="H20" s="47">
        <v>0</v>
      </c>
      <c r="I20" s="55"/>
    </row>
    <row r="21" spans="1:9" x14ac:dyDescent="0.35">
      <c r="A21" s="7" t="s">
        <v>5</v>
      </c>
      <c r="B21" s="8">
        <v>2000</v>
      </c>
      <c r="C21" s="8">
        <v>2429</v>
      </c>
      <c r="D21" s="27">
        <f t="shared" si="1"/>
        <v>121.45</v>
      </c>
      <c r="E21" s="8">
        <v>2417</v>
      </c>
      <c r="F21" s="27">
        <f t="shared" si="0"/>
        <v>99.50596953478798</v>
      </c>
      <c r="G21" s="8">
        <v>958</v>
      </c>
      <c r="H21" s="48">
        <v>0</v>
      </c>
      <c r="I21" s="56"/>
    </row>
    <row r="22" spans="1:9" s="34" customFormat="1" x14ac:dyDescent="0.35">
      <c r="A22" s="38" t="s">
        <v>28</v>
      </c>
      <c r="B22" s="11">
        <v>10000</v>
      </c>
      <c r="C22" s="11">
        <v>13750</v>
      </c>
      <c r="D22" s="24">
        <f t="shared" si="1"/>
        <v>137.5</v>
      </c>
      <c r="E22" s="11">
        <v>12607</v>
      </c>
      <c r="F22" s="24">
        <f t="shared" si="0"/>
        <v>91.687272727272727</v>
      </c>
      <c r="G22" s="11">
        <v>3167</v>
      </c>
      <c r="H22" s="47">
        <v>99.12</v>
      </c>
      <c r="I22" s="55">
        <v>13344</v>
      </c>
    </row>
    <row r="23" spans="1:9" s="34" customFormat="1" x14ac:dyDescent="0.35">
      <c r="A23" s="39"/>
      <c r="B23" s="31" t="s">
        <v>57</v>
      </c>
      <c r="C23" s="11">
        <v>180</v>
      </c>
      <c r="D23" s="24">
        <v>100</v>
      </c>
      <c r="E23" s="11"/>
      <c r="F23" s="24"/>
      <c r="G23" s="11"/>
      <c r="H23" s="47"/>
      <c r="I23" s="55"/>
    </row>
    <row r="24" spans="1:9" s="34" customFormat="1" x14ac:dyDescent="0.35">
      <c r="A24" s="10" t="s">
        <v>50</v>
      </c>
      <c r="B24" s="11">
        <v>104300</v>
      </c>
      <c r="C24" s="11">
        <f>SUM(C25+C34)</f>
        <v>177382</v>
      </c>
      <c r="D24" s="24">
        <f t="shared" si="1"/>
        <v>170.06903163950145</v>
      </c>
      <c r="E24" s="11">
        <f>SUM(E25+E34)</f>
        <v>147671</v>
      </c>
      <c r="F24" s="24">
        <f t="shared" si="0"/>
        <v>83.250273421203957</v>
      </c>
      <c r="G24" s="11">
        <v>34885</v>
      </c>
      <c r="H24" s="47">
        <v>85.73</v>
      </c>
      <c r="I24" s="59">
        <v>12887</v>
      </c>
    </row>
    <row r="25" spans="1:9" x14ac:dyDescent="0.35">
      <c r="A25" s="19" t="s">
        <v>7</v>
      </c>
      <c r="B25" s="20">
        <v>80100</v>
      </c>
      <c r="C25" s="20">
        <f>SUM(C26+C27+C28+C29+C30+C31+C32)</f>
        <v>100038</v>
      </c>
      <c r="D25" s="25">
        <f t="shared" si="1"/>
        <v>124.89138576779027</v>
      </c>
      <c r="E25" s="20">
        <f>SUM(E26+E27+E28+E29+E30+E31+E32)</f>
        <v>93444</v>
      </c>
      <c r="F25" s="25">
        <f t="shared" si="0"/>
        <v>93.408504768188095</v>
      </c>
      <c r="G25" s="20">
        <v>34885</v>
      </c>
      <c r="H25" s="49">
        <v>85.73</v>
      </c>
      <c r="I25" s="62">
        <v>12887</v>
      </c>
    </row>
    <row r="26" spans="1:9" x14ac:dyDescent="0.35">
      <c r="A26" s="9" t="s">
        <v>13</v>
      </c>
      <c r="B26" s="8">
        <v>11200</v>
      </c>
      <c r="C26" s="8">
        <v>12397</v>
      </c>
      <c r="D26" s="27">
        <f t="shared" si="1"/>
        <v>110.6875</v>
      </c>
      <c r="E26" s="8">
        <v>11693</v>
      </c>
      <c r="F26" s="27">
        <f t="shared" si="0"/>
        <v>94.321206743566989</v>
      </c>
      <c r="G26" s="8">
        <v>4034</v>
      </c>
      <c r="H26" s="48">
        <v>86.09</v>
      </c>
      <c r="I26" s="56">
        <v>13371</v>
      </c>
    </row>
    <row r="27" spans="1:9" x14ac:dyDescent="0.35">
      <c r="A27" s="9" t="s">
        <v>8</v>
      </c>
      <c r="B27" s="8">
        <v>7120</v>
      </c>
      <c r="C27" s="8">
        <v>7954</v>
      </c>
      <c r="D27" s="27">
        <f t="shared" si="1"/>
        <v>111.71348314606742</v>
      </c>
      <c r="E27" s="8">
        <v>7600</v>
      </c>
      <c r="F27" s="27">
        <f t="shared" si="0"/>
        <v>95.549409102338444</v>
      </c>
      <c r="G27" s="8">
        <v>3035</v>
      </c>
      <c r="H27" s="48">
        <v>78.97</v>
      </c>
      <c r="I27" s="56">
        <v>9946</v>
      </c>
    </row>
    <row r="28" spans="1:9" x14ac:dyDescent="0.35">
      <c r="A28" s="9" t="s">
        <v>9</v>
      </c>
      <c r="B28" s="8">
        <v>8360</v>
      </c>
      <c r="C28" s="8">
        <v>10019</v>
      </c>
      <c r="D28" s="27">
        <f t="shared" si="1"/>
        <v>119.8444976076555</v>
      </c>
      <c r="E28" s="8">
        <v>9391</v>
      </c>
      <c r="F28" s="27">
        <f t="shared" si="0"/>
        <v>93.731909372192831</v>
      </c>
      <c r="G28" s="8">
        <v>2952</v>
      </c>
      <c r="H28" s="48">
        <v>71.930000000000007</v>
      </c>
      <c r="I28" s="56">
        <v>11576</v>
      </c>
    </row>
    <row r="29" spans="1:9" x14ac:dyDescent="0.35">
      <c r="A29" s="9" t="s">
        <v>11</v>
      </c>
      <c r="B29" s="8">
        <v>22340</v>
      </c>
      <c r="C29" s="8">
        <v>27207</v>
      </c>
      <c r="D29" s="27">
        <f t="shared" si="1"/>
        <v>121.78603401969562</v>
      </c>
      <c r="E29" s="8">
        <v>25833</v>
      </c>
      <c r="F29" s="27">
        <f t="shared" si="0"/>
        <v>94.949829088102334</v>
      </c>
      <c r="G29" s="8">
        <v>10528</v>
      </c>
      <c r="H29" s="48">
        <v>91.77</v>
      </c>
      <c r="I29" s="56">
        <v>12729</v>
      </c>
    </row>
    <row r="30" spans="1:9" x14ac:dyDescent="0.35">
      <c r="A30" s="9" t="s">
        <v>12</v>
      </c>
      <c r="B30" s="8">
        <v>4000</v>
      </c>
      <c r="C30" s="8">
        <v>4443</v>
      </c>
      <c r="D30" s="27">
        <f t="shared" si="1"/>
        <v>111.075</v>
      </c>
      <c r="E30" s="8">
        <v>4267</v>
      </c>
      <c r="F30" s="27">
        <f t="shared" si="0"/>
        <v>96.03871258158901</v>
      </c>
      <c r="G30" s="8">
        <v>1761</v>
      </c>
      <c r="H30" s="48">
        <v>87.66</v>
      </c>
      <c r="I30" s="56">
        <v>12045</v>
      </c>
    </row>
    <row r="31" spans="1:9" x14ac:dyDescent="0.35">
      <c r="A31" s="9" t="s">
        <v>10</v>
      </c>
      <c r="B31" s="8">
        <v>17480</v>
      </c>
      <c r="C31" s="8">
        <v>26818</v>
      </c>
      <c r="D31" s="27">
        <f t="shared" si="1"/>
        <v>153.42105263157896</v>
      </c>
      <c r="E31" s="8">
        <v>23907</v>
      </c>
      <c r="F31" s="27">
        <f t="shared" si="0"/>
        <v>89.145350137967043</v>
      </c>
      <c r="G31" s="8">
        <v>8451</v>
      </c>
      <c r="H31" s="48">
        <v>83.52</v>
      </c>
      <c r="I31" s="56">
        <v>14039</v>
      </c>
    </row>
    <row r="32" spans="1:9" x14ac:dyDescent="0.35">
      <c r="A32" s="9" t="s">
        <v>48</v>
      </c>
      <c r="B32" s="8">
        <v>9600</v>
      </c>
      <c r="C32" s="8">
        <v>11200</v>
      </c>
      <c r="D32" s="27">
        <f t="shared" si="1"/>
        <v>116.66666666666667</v>
      </c>
      <c r="E32" s="8">
        <v>10753</v>
      </c>
      <c r="F32" s="27">
        <f t="shared" si="0"/>
        <v>96.008928571428569</v>
      </c>
      <c r="G32" s="8">
        <v>4142</v>
      </c>
      <c r="H32" s="48">
        <v>92.47</v>
      </c>
      <c r="I32" s="56">
        <v>14918</v>
      </c>
    </row>
    <row r="33" spans="1:9" x14ac:dyDescent="0.35">
      <c r="A33" s="16" t="s">
        <v>40</v>
      </c>
      <c r="B33" s="17" t="s">
        <v>41</v>
      </c>
      <c r="C33" s="17" t="s">
        <v>41</v>
      </c>
      <c r="D33" s="27">
        <v>100</v>
      </c>
      <c r="E33" s="18"/>
      <c r="F33" s="27"/>
      <c r="G33" s="18"/>
      <c r="H33" s="48"/>
      <c r="I33" s="56"/>
    </row>
    <row r="34" spans="1:9" x14ac:dyDescent="0.35">
      <c r="A34" s="19" t="s">
        <v>34</v>
      </c>
      <c r="B34" s="20">
        <v>24200</v>
      </c>
      <c r="C34" s="20">
        <v>77344</v>
      </c>
      <c r="D34" s="25">
        <f t="shared" si="1"/>
        <v>319.60330578512395</v>
      </c>
      <c r="E34" s="20">
        <v>54227</v>
      </c>
      <c r="F34" s="25">
        <f t="shared" si="0"/>
        <v>70.11145014480762</v>
      </c>
      <c r="G34" s="20">
        <v>0</v>
      </c>
      <c r="H34" s="49">
        <v>0</v>
      </c>
      <c r="I34" s="57">
        <v>0</v>
      </c>
    </row>
    <row r="35" spans="1:9" x14ac:dyDescent="0.35">
      <c r="A35" s="21" t="s">
        <v>29</v>
      </c>
      <c r="B35" s="22">
        <v>3516240</v>
      </c>
      <c r="C35" s="22">
        <f>SUM(C36+C39)</f>
        <v>4002284</v>
      </c>
      <c r="D35" s="26">
        <f t="shared" si="1"/>
        <v>113.82283348121858</v>
      </c>
      <c r="E35" s="22">
        <f>SUM(E36+E39)</f>
        <v>4001763</v>
      </c>
      <c r="F35" s="26">
        <f t="shared" si="0"/>
        <v>99.986982433030732</v>
      </c>
      <c r="G35" s="22">
        <v>7137</v>
      </c>
      <c r="H35" s="50">
        <v>64.25</v>
      </c>
      <c r="I35" s="58">
        <v>7613</v>
      </c>
    </row>
    <row r="36" spans="1:9" x14ac:dyDescent="0.35">
      <c r="A36" s="12" t="s">
        <v>30</v>
      </c>
      <c r="B36" s="13">
        <v>17020</v>
      </c>
      <c r="C36" s="13">
        <v>23791</v>
      </c>
      <c r="D36" s="27">
        <f t="shared" si="1"/>
        <v>139.78260869565219</v>
      </c>
      <c r="E36" s="13">
        <v>23270</v>
      </c>
      <c r="F36" s="27">
        <f t="shared" si="0"/>
        <v>97.810096254886304</v>
      </c>
      <c r="G36" s="13">
        <v>7173</v>
      </c>
      <c r="H36" s="48">
        <v>64.25</v>
      </c>
      <c r="I36" s="56">
        <v>7613</v>
      </c>
    </row>
    <row r="37" spans="1:9" x14ac:dyDescent="0.35">
      <c r="A37" s="12" t="s">
        <v>31</v>
      </c>
      <c r="B37" s="15" t="s">
        <v>39</v>
      </c>
      <c r="C37" s="37" t="s">
        <v>65</v>
      </c>
      <c r="D37" s="27">
        <v>170</v>
      </c>
      <c r="E37" s="14"/>
      <c r="F37" s="27"/>
      <c r="G37" s="14"/>
      <c r="H37" s="48"/>
      <c r="I37" s="56"/>
    </row>
    <row r="38" spans="1:9" x14ac:dyDescent="0.35">
      <c r="A38" s="12" t="s">
        <v>32</v>
      </c>
      <c r="B38" s="29" t="s">
        <v>38</v>
      </c>
      <c r="C38" s="37" t="s">
        <v>63</v>
      </c>
      <c r="D38" s="27">
        <v>42.86</v>
      </c>
      <c r="E38" s="14"/>
      <c r="F38" s="27"/>
      <c r="G38" s="14"/>
      <c r="H38" s="48"/>
      <c r="I38" s="56"/>
    </row>
    <row r="39" spans="1:9" x14ac:dyDescent="0.35">
      <c r="A39" s="12" t="s">
        <v>33</v>
      </c>
      <c r="B39" s="13">
        <v>3499220</v>
      </c>
      <c r="C39" s="13">
        <v>3978493</v>
      </c>
      <c r="D39" s="27">
        <f t="shared" si="1"/>
        <v>113.69656666342784</v>
      </c>
      <c r="E39" s="13">
        <v>3978493</v>
      </c>
      <c r="F39" s="27">
        <f t="shared" si="0"/>
        <v>100</v>
      </c>
      <c r="G39" s="13">
        <v>3978493</v>
      </c>
      <c r="H39" s="48">
        <f t="shared" ref="H39" si="2">SUM(G39*100/E39)</f>
        <v>100</v>
      </c>
      <c r="I39" s="56"/>
    </row>
    <row r="40" spans="1:9" x14ac:dyDescent="0.35">
      <c r="A40" s="12" t="s">
        <v>35</v>
      </c>
      <c r="B40" s="13">
        <v>1020</v>
      </c>
      <c r="C40" s="13">
        <v>1235</v>
      </c>
      <c r="D40" s="27">
        <f t="shared" si="1"/>
        <v>121.07843137254902</v>
      </c>
      <c r="E40" s="13"/>
      <c r="F40" s="27"/>
      <c r="G40" s="13"/>
      <c r="H40" s="48"/>
      <c r="I40" s="56"/>
    </row>
    <row r="41" spans="1:9" s="34" customFormat="1" x14ac:dyDescent="0.35">
      <c r="A41" s="10" t="s">
        <v>36</v>
      </c>
      <c r="B41" s="11">
        <v>6540</v>
      </c>
      <c r="C41" s="11">
        <v>14365</v>
      </c>
      <c r="D41" s="24">
        <f t="shared" si="1"/>
        <v>219.64831804281346</v>
      </c>
      <c r="E41" s="11">
        <v>13677</v>
      </c>
      <c r="F41" s="24">
        <f t="shared" si="0"/>
        <v>95.210581273929691</v>
      </c>
      <c r="G41" s="11">
        <v>1750</v>
      </c>
      <c r="H41" s="47">
        <v>24.91</v>
      </c>
      <c r="I41" s="59">
        <v>8061</v>
      </c>
    </row>
    <row r="42" spans="1:9" s="34" customFormat="1" x14ac:dyDescent="0.35">
      <c r="A42" s="10" t="s">
        <v>37</v>
      </c>
      <c r="B42" s="11">
        <v>6160</v>
      </c>
      <c r="C42" s="11">
        <v>7906</v>
      </c>
      <c r="D42" s="24">
        <f t="shared" si="1"/>
        <v>128.34415584415584</v>
      </c>
      <c r="E42" s="11">
        <v>7632</v>
      </c>
      <c r="F42" s="24">
        <f t="shared" si="0"/>
        <v>96.53427776372375</v>
      </c>
      <c r="G42" s="11">
        <v>2181</v>
      </c>
      <c r="H42" s="47">
        <v>45.68</v>
      </c>
      <c r="I42" s="59">
        <v>5842</v>
      </c>
    </row>
    <row r="43" spans="1:9" s="34" customFormat="1" x14ac:dyDescent="0.35">
      <c r="A43" s="36" t="s">
        <v>42</v>
      </c>
      <c r="B43" s="36">
        <v>200</v>
      </c>
      <c r="C43" s="36">
        <v>171</v>
      </c>
      <c r="D43" s="24">
        <f t="shared" si="1"/>
        <v>85.5</v>
      </c>
      <c r="E43" s="36"/>
      <c r="F43" s="36"/>
      <c r="G43" s="36"/>
      <c r="H43" s="51"/>
      <c r="I43" s="55"/>
    </row>
    <row r="44" spans="1:9" s="34" customFormat="1" x14ac:dyDescent="0.35">
      <c r="A44" s="36" t="s">
        <v>64</v>
      </c>
      <c r="B44" s="51"/>
      <c r="C44" s="63"/>
      <c r="D44" s="64"/>
      <c r="E44" s="63"/>
      <c r="F44" s="63"/>
      <c r="G44" s="63"/>
      <c r="H44" s="63"/>
      <c r="I44" s="65"/>
    </row>
    <row r="45" spans="1:9" x14ac:dyDescent="0.35">
      <c r="A45" s="132" t="s">
        <v>120</v>
      </c>
      <c r="B45" s="132"/>
      <c r="C45" s="132"/>
      <c r="D45" s="132"/>
      <c r="E45" s="132"/>
      <c r="F45" s="132"/>
      <c r="G45" s="132"/>
      <c r="H45" s="132"/>
      <c r="I45" s="132"/>
    </row>
    <row r="46" spans="1:9" x14ac:dyDescent="0.35">
      <c r="A46" s="1" t="s">
        <v>54</v>
      </c>
      <c r="I46" s="53"/>
    </row>
    <row r="47" spans="1:9" x14ac:dyDescent="0.35">
      <c r="A47" s="1" t="s">
        <v>51</v>
      </c>
      <c r="I47" s="53"/>
    </row>
    <row r="48" spans="1:9" x14ac:dyDescent="0.35">
      <c r="A48" s="1" t="s">
        <v>52</v>
      </c>
      <c r="I48" s="53"/>
    </row>
    <row r="49" spans="1:9" x14ac:dyDescent="0.35">
      <c r="A49" s="1" t="s">
        <v>53</v>
      </c>
      <c r="I49" s="53"/>
    </row>
    <row r="50" spans="1:9" x14ac:dyDescent="0.35">
      <c r="A50" s="1" t="s">
        <v>61</v>
      </c>
      <c r="I50" s="53"/>
    </row>
    <row r="51" spans="1:9" x14ac:dyDescent="0.35">
      <c r="A51" s="1" t="s">
        <v>62</v>
      </c>
      <c r="I51" s="53"/>
    </row>
    <row r="52" spans="1:9" x14ac:dyDescent="0.35">
      <c r="I52" s="53"/>
    </row>
    <row r="53" spans="1:9" x14ac:dyDescent="0.35">
      <c r="I53" s="53"/>
    </row>
    <row r="54" spans="1:9" x14ac:dyDescent="0.35">
      <c r="I54" s="53"/>
    </row>
    <row r="55" spans="1:9" x14ac:dyDescent="0.35">
      <c r="I55" s="53"/>
    </row>
    <row r="56" spans="1:9" x14ac:dyDescent="0.35">
      <c r="I56" s="53"/>
    </row>
    <row r="57" spans="1:9" x14ac:dyDescent="0.35">
      <c r="I57" s="53"/>
    </row>
    <row r="58" spans="1:9" x14ac:dyDescent="0.35">
      <c r="I58" s="53"/>
    </row>
    <row r="59" spans="1:9" x14ac:dyDescent="0.35">
      <c r="I59" s="53"/>
    </row>
    <row r="60" spans="1:9" x14ac:dyDescent="0.35">
      <c r="I60" s="53"/>
    </row>
    <row r="61" spans="1:9" x14ac:dyDescent="0.35">
      <c r="I61" s="53"/>
    </row>
    <row r="62" spans="1:9" x14ac:dyDescent="0.35">
      <c r="I62" s="53"/>
    </row>
    <row r="63" spans="1:9" x14ac:dyDescent="0.35">
      <c r="I63" s="53"/>
    </row>
    <row r="64" spans="1:9" x14ac:dyDescent="0.35">
      <c r="I64" s="53"/>
    </row>
    <row r="65" spans="9:9" x14ac:dyDescent="0.35">
      <c r="I65" s="53"/>
    </row>
    <row r="66" spans="9:9" x14ac:dyDescent="0.35">
      <c r="I66" s="53"/>
    </row>
    <row r="67" spans="9:9" x14ac:dyDescent="0.35">
      <c r="I67" s="53"/>
    </row>
    <row r="68" spans="9:9" x14ac:dyDescent="0.35">
      <c r="I68" s="53"/>
    </row>
    <row r="69" spans="9:9" x14ac:dyDescent="0.35">
      <c r="I69" s="53"/>
    </row>
    <row r="70" spans="9:9" x14ac:dyDescent="0.35">
      <c r="I70" s="53"/>
    </row>
    <row r="71" spans="9:9" x14ac:dyDescent="0.35">
      <c r="I71" s="53"/>
    </row>
    <row r="72" spans="9:9" x14ac:dyDescent="0.35">
      <c r="I72" s="53"/>
    </row>
    <row r="73" spans="9:9" x14ac:dyDescent="0.35">
      <c r="I73" s="53"/>
    </row>
    <row r="74" spans="9:9" x14ac:dyDescent="0.35">
      <c r="I74" s="53"/>
    </row>
    <row r="75" spans="9:9" x14ac:dyDescent="0.35">
      <c r="I75" s="53"/>
    </row>
    <row r="76" spans="9:9" x14ac:dyDescent="0.35">
      <c r="I76" s="53"/>
    </row>
    <row r="77" spans="9:9" x14ac:dyDescent="0.35">
      <c r="I77" s="53"/>
    </row>
    <row r="78" spans="9:9" x14ac:dyDescent="0.35">
      <c r="I78" s="53"/>
    </row>
    <row r="79" spans="9:9" x14ac:dyDescent="0.35">
      <c r="I79" s="53"/>
    </row>
    <row r="80" spans="9:9" x14ac:dyDescent="0.35">
      <c r="I80" s="53"/>
    </row>
    <row r="81" spans="9:9" x14ac:dyDescent="0.35">
      <c r="I81" s="53"/>
    </row>
    <row r="82" spans="9:9" x14ac:dyDescent="0.35">
      <c r="I82" s="53"/>
    </row>
    <row r="83" spans="9:9" x14ac:dyDescent="0.35">
      <c r="I83" s="53"/>
    </row>
    <row r="84" spans="9:9" x14ac:dyDescent="0.35">
      <c r="I84" s="53"/>
    </row>
    <row r="85" spans="9:9" x14ac:dyDescent="0.35">
      <c r="I85" s="53"/>
    </row>
    <row r="86" spans="9:9" x14ac:dyDescent="0.35">
      <c r="I86" s="53"/>
    </row>
    <row r="87" spans="9:9" x14ac:dyDescent="0.35">
      <c r="I87" s="53"/>
    </row>
    <row r="88" spans="9:9" x14ac:dyDescent="0.35">
      <c r="I88" s="53"/>
    </row>
    <row r="89" spans="9:9" x14ac:dyDescent="0.35">
      <c r="I89" s="53"/>
    </row>
    <row r="90" spans="9:9" x14ac:dyDescent="0.35">
      <c r="I90" s="53"/>
    </row>
    <row r="91" spans="9:9" x14ac:dyDescent="0.35">
      <c r="I91" s="53"/>
    </row>
    <row r="92" spans="9:9" x14ac:dyDescent="0.35">
      <c r="I92" s="53"/>
    </row>
    <row r="93" spans="9:9" x14ac:dyDescent="0.35">
      <c r="I93" s="53"/>
    </row>
    <row r="94" spans="9:9" x14ac:dyDescent="0.35">
      <c r="I94" s="53"/>
    </row>
    <row r="95" spans="9:9" x14ac:dyDescent="0.35">
      <c r="I95" s="53"/>
    </row>
    <row r="96" spans="9:9" x14ac:dyDescent="0.35">
      <c r="I96" s="53"/>
    </row>
    <row r="97" spans="9:9" x14ac:dyDescent="0.35">
      <c r="I97" s="53"/>
    </row>
    <row r="98" spans="9:9" x14ac:dyDescent="0.35">
      <c r="I98" s="53"/>
    </row>
    <row r="99" spans="9:9" x14ac:dyDescent="0.35">
      <c r="I99" s="53"/>
    </row>
    <row r="100" spans="9:9" x14ac:dyDescent="0.35">
      <c r="I100" s="53"/>
    </row>
    <row r="101" spans="9:9" x14ac:dyDescent="0.35">
      <c r="I101" s="53"/>
    </row>
    <row r="102" spans="9:9" x14ac:dyDescent="0.35">
      <c r="I102" s="53"/>
    </row>
    <row r="103" spans="9:9" x14ac:dyDescent="0.35">
      <c r="I103" s="53"/>
    </row>
    <row r="104" spans="9:9" x14ac:dyDescent="0.35">
      <c r="I104" s="53"/>
    </row>
    <row r="105" spans="9:9" x14ac:dyDescent="0.35">
      <c r="I105" s="53"/>
    </row>
    <row r="106" spans="9:9" x14ac:dyDescent="0.35">
      <c r="I106" s="53"/>
    </row>
    <row r="107" spans="9:9" x14ac:dyDescent="0.35">
      <c r="I107" s="53"/>
    </row>
    <row r="108" spans="9:9" x14ac:dyDescent="0.35">
      <c r="I108" s="53"/>
    </row>
    <row r="109" spans="9:9" x14ac:dyDescent="0.35">
      <c r="I109" s="53"/>
    </row>
    <row r="110" spans="9:9" x14ac:dyDescent="0.35">
      <c r="I110" s="53"/>
    </row>
    <row r="111" spans="9:9" x14ac:dyDescent="0.35">
      <c r="I111" s="53"/>
    </row>
    <row r="112" spans="9:9" x14ac:dyDescent="0.35">
      <c r="I112" s="53"/>
    </row>
    <row r="113" spans="9:9" x14ac:dyDescent="0.35">
      <c r="I113" s="53"/>
    </row>
    <row r="114" spans="9:9" x14ac:dyDescent="0.35">
      <c r="I114" s="53"/>
    </row>
    <row r="115" spans="9:9" x14ac:dyDescent="0.35">
      <c r="I115" s="53"/>
    </row>
    <row r="116" spans="9:9" x14ac:dyDescent="0.35">
      <c r="I116" s="53"/>
    </row>
    <row r="117" spans="9:9" x14ac:dyDescent="0.35">
      <c r="I117" s="53"/>
    </row>
    <row r="118" spans="9:9" x14ac:dyDescent="0.35">
      <c r="I118" s="53"/>
    </row>
    <row r="119" spans="9:9" x14ac:dyDescent="0.35">
      <c r="I119" s="53"/>
    </row>
    <row r="120" spans="9:9" x14ac:dyDescent="0.35">
      <c r="I120" s="53"/>
    </row>
    <row r="121" spans="9:9" x14ac:dyDescent="0.35">
      <c r="I121" s="53"/>
    </row>
  </sheetData>
  <mergeCells count="7">
    <mergeCell ref="A45:I45"/>
    <mergeCell ref="A1:I1"/>
    <mergeCell ref="A2:I2"/>
    <mergeCell ref="A3:I3"/>
    <mergeCell ref="A4:A5"/>
    <mergeCell ref="C4:C5"/>
    <mergeCell ref="E4:E5"/>
  </mergeCells>
  <pageMargins left="0.19685039370078741" right="0.19685039370078741" top="0.31496062992125984" bottom="0.19685039370078741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ปี59</vt:lpstr>
      <vt:lpstr>ปี60</vt:lpstr>
      <vt:lpstr>ปี60!Print_Titles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Aflip</cp:lastModifiedBy>
  <cp:lastPrinted>2018-01-17T03:27:57Z</cp:lastPrinted>
  <dcterms:created xsi:type="dcterms:W3CDTF">2016-10-31T04:00:54Z</dcterms:created>
  <dcterms:modified xsi:type="dcterms:W3CDTF">2018-01-17T03:50:34Z</dcterms:modified>
</cp:coreProperties>
</file>