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95" windowWidth="19440" windowHeight="7575"/>
  </bookViews>
  <sheets>
    <sheet name="โครง 1-6" sheetId="22" r:id="rId1"/>
    <sheet name="โครง 8" sheetId="16" r:id="rId2"/>
    <sheet name="ผลผลิตที่ และโครง 9-10" sheetId="21" r:id="rId3"/>
    <sheet name="สรุป" sheetId="23" r:id="rId4"/>
    <sheet name="Sheet2" sheetId="2" r:id="rId5"/>
    <sheet name="Sheet11" sheetId="11" r:id="rId6"/>
  </sheets>
  <definedNames>
    <definedName name="_xlnm.Print_Titles" localSheetId="0">'โครง 1-6'!$4:$7</definedName>
    <definedName name="_xlnm.Print_Titles" localSheetId="1">'โครง 8'!$4:$8</definedName>
    <definedName name="_xlnm.Print_Titles" localSheetId="2">'ผลผลิตที่ และโครง 9-10'!$4:$7</definedName>
    <definedName name="_xlnm.Print_Titles" localSheetId="3">สรุป!$5:$8</definedName>
  </definedNames>
  <calcPr calcId="144525"/>
</workbook>
</file>

<file path=xl/calcChain.xml><?xml version="1.0" encoding="utf-8"?>
<calcChain xmlns="http://schemas.openxmlformats.org/spreadsheetml/2006/main">
  <c r="B71" i="23" l="1"/>
  <c r="F76" i="21" l="1"/>
  <c r="F54" i="16" l="1"/>
  <c r="D104" i="22" l="1"/>
  <c r="C113" i="23" l="1"/>
  <c r="C112" i="23"/>
  <c r="C111" i="23"/>
  <c r="C108" i="23"/>
  <c r="C109" i="23"/>
  <c r="C110" i="23"/>
  <c r="C104" i="23"/>
  <c r="C105" i="23"/>
  <c r="C106" i="23"/>
  <c r="C100" i="23"/>
  <c r="C101" i="23"/>
  <c r="C102" i="23"/>
  <c r="C97" i="23"/>
  <c r="C98" i="23"/>
  <c r="C91" i="23"/>
  <c r="C92" i="23"/>
  <c r="C93" i="23"/>
  <c r="C94" i="23"/>
  <c r="C95" i="23"/>
  <c r="C87" i="23"/>
  <c r="C88" i="23"/>
  <c r="C89" i="23"/>
  <c r="C83" i="23"/>
  <c r="C84" i="23"/>
  <c r="C85" i="23"/>
  <c r="C78" i="23"/>
  <c r="C79" i="23"/>
  <c r="C80" i="23"/>
  <c r="C81" i="23"/>
  <c r="C74" i="23"/>
  <c r="C75" i="23"/>
  <c r="C76" i="23"/>
  <c r="C72" i="23"/>
  <c r="C69" i="23"/>
  <c r="C70" i="23"/>
  <c r="C65" i="23"/>
  <c r="C66" i="23"/>
  <c r="C67" i="23"/>
  <c r="C61" i="23"/>
  <c r="C62" i="23"/>
  <c r="C63" i="23"/>
  <c r="C55" i="23"/>
  <c r="C56" i="23"/>
  <c r="C57" i="23"/>
  <c r="C58" i="23"/>
  <c r="C59" i="23"/>
  <c r="C50" i="23"/>
  <c r="C51" i="23"/>
  <c r="C52" i="23"/>
  <c r="C53" i="23"/>
  <c r="C44" i="23"/>
  <c r="C45" i="23"/>
  <c r="C46" i="23"/>
  <c r="C47" i="23"/>
  <c r="C48" i="23"/>
  <c r="C38" i="23"/>
  <c r="C39" i="23"/>
  <c r="C40" i="23"/>
  <c r="C41" i="23"/>
  <c r="C42" i="23"/>
  <c r="C33" i="23"/>
  <c r="C34" i="23"/>
  <c r="C35" i="23"/>
  <c r="C36" i="23"/>
  <c r="C28" i="23"/>
  <c r="C29" i="23"/>
  <c r="C30" i="23"/>
  <c r="C31" i="23"/>
  <c r="C24" i="23"/>
  <c r="C25" i="23"/>
  <c r="C26" i="23"/>
  <c r="C19" i="23"/>
  <c r="C20" i="23"/>
  <c r="C21" i="23"/>
  <c r="C22" i="23"/>
  <c r="C17" i="23"/>
  <c r="C16" i="23"/>
  <c r="C12" i="23"/>
  <c r="D12" i="23" s="1"/>
  <c r="B12" i="23"/>
  <c r="C14" i="23"/>
  <c r="B14" i="23"/>
  <c r="C13" i="23"/>
  <c r="B13" i="23"/>
  <c r="C11" i="23"/>
  <c r="C10" i="23"/>
  <c r="B113" i="23"/>
  <c r="B112" i="23"/>
  <c r="B111" i="23"/>
  <c r="B108" i="23"/>
  <c r="B109" i="23"/>
  <c r="B110" i="23"/>
  <c r="B104" i="23"/>
  <c r="B105" i="23"/>
  <c r="B106" i="23"/>
  <c r="B100" i="23"/>
  <c r="B101" i="23"/>
  <c r="B102" i="23"/>
  <c r="B97" i="23"/>
  <c r="B98" i="23"/>
  <c r="B91" i="23"/>
  <c r="B92" i="23"/>
  <c r="B93" i="23"/>
  <c r="B94" i="23"/>
  <c r="B95" i="23"/>
  <c r="B87" i="23"/>
  <c r="B88" i="23"/>
  <c r="B89" i="23"/>
  <c r="B83" i="23"/>
  <c r="B84" i="23"/>
  <c r="B85" i="23"/>
  <c r="B78" i="23"/>
  <c r="B79" i="23"/>
  <c r="B80" i="23"/>
  <c r="B81" i="23"/>
  <c r="B74" i="23"/>
  <c r="B75" i="23"/>
  <c r="B76" i="23"/>
  <c r="B69" i="23"/>
  <c r="B70" i="23"/>
  <c r="B65" i="23"/>
  <c r="B66" i="23"/>
  <c r="B67" i="23"/>
  <c r="B61" i="23"/>
  <c r="B62" i="23"/>
  <c r="B63" i="23"/>
  <c r="B55" i="23"/>
  <c r="B56" i="23"/>
  <c r="B57" i="23"/>
  <c r="B58" i="23"/>
  <c r="B59" i="23"/>
  <c r="B50" i="23"/>
  <c r="B51" i="23"/>
  <c r="B52" i="23"/>
  <c r="B53" i="23"/>
  <c r="B44" i="23"/>
  <c r="B45" i="23"/>
  <c r="B46" i="23"/>
  <c r="B47" i="23"/>
  <c r="B48" i="23"/>
  <c r="B38" i="23"/>
  <c r="B39" i="23"/>
  <c r="B40" i="23"/>
  <c r="B41" i="23"/>
  <c r="B42" i="23"/>
  <c r="B33" i="23"/>
  <c r="B34" i="23"/>
  <c r="B35" i="23"/>
  <c r="B36" i="23"/>
  <c r="B28" i="23"/>
  <c r="B29" i="23"/>
  <c r="B30" i="23"/>
  <c r="B31" i="23"/>
  <c r="B24" i="23"/>
  <c r="B25" i="23"/>
  <c r="B26" i="23"/>
  <c r="B19" i="23"/>
  <c r="B20" i="23"/>
  <c r="B21" i="23"/>
  <c r="B22" i="23"/>
  <c r="B16" i="23"/>
  <c r="B17" i="23"/>
  <c r="B11" i="23"/>
  <c r="B10" i="23"/>
  <c r="D13" i="23" l="1"/>
  <c r="D11" i="23"/>
  <c r="D14" i="23"/>
  <c r="D10" i="23"/>
  <c r="D26" i="23"/>
  <c r="D29" i="23"/>
  <c r="D33" i="23"/>
  <c r="D38" i="23"/>
  <c r="D44" i="23"/>
  <c r="D66" i="23"/>
  <c r="D72" i="23"/>
  <c r="D81" i="23"/>
  <c r="D84" i="23"/>
  <c r="D98" i="23"/>
  <c r="D109" i="23"/>
  <c r="D22" i="23"/>
  <c r="D25" i="23"/>
  <c r="D28" i="23"/>
  <c r="D59" i="23"/>
  <c r="D63" i="23"/>
  <c r="D65" i="23"/>
  <c r="D80" i="23"/>
  <c r="D83" i="23"/>
  <c r="D95" i="23"/>
  <c r="D97" i="23"/>
  <c r="D106" i="23"/>
  <c r="D108" i="23"/>
  <c r="D21" i="23"/>
  <c r="D24" i="23"/>
  <c r="D42" i="23"/>
  <c r="D48" i="23"/>
  <c r="D53" i="23"/>
  <c r="D58" i="23"/>
  <c r="D62" i="23"/>
  <c r="D76" i="23"/>
  <c r="D79" i="23"/>
  <c r="D94" i="23"/>
  <c r="D105" i="23"/>
  <c r="D111" i="23"/>
  <c r="D20" i="23"/>
  <c r="D36" i="23"/>
  <c r="D41" i="23"/>
  <c r="D47" i="23"/>
  <c r="D52" i="23"/>
  <c r="D57" i="23"/>
  <c r="D61" i="23"/>
  <c r="D70" i="23"/>
  <c r="D75" i="23"/>
  <c r="D78" i="23"/>
  <c r="D89" i="23"/>
  <c r="D93" i="23"/>
  <c r="D102" i="23"/>
  <c r="D104" i="23"/>
  <c r="D112" i="23"/>
  <c r="D16" i="23"/>
  <c r="D19" i="23"/>
  <c r="D31" i="23"/>
  <c r="D35" i="23"/>
  <c r="D40" i="23"/>
  <c r="D46" i="23"/>
  <c r="D51" i="23"/>
  <c r="D56" i="23"/>
  <c r="D69" i="23"/>
  <c r="D74" i="23"/>
  <c r="D88" i="23"/>
  <c r="D92" i="23"/>
  <c r="D101" i="23"/>
  <c r="D113" i="23"/>
  <c r="D17" i="23"/>
  <c r="D30" i="23"/>
  <c r="D34" i="23"/>
  <c r="D39" i="23"/>
  <c r="D45" i="23"/>
  <c r="D50" i="23"/>
  <c r="D55" i="23"/>
  <c r="D67" i="23"/>
  <c r="D85" i="23"/>
  <c r="D87" i="23"/>
  <c r="D91" i="23"/>
  <c r="D100" i="23"/>
  <c r="D110" i="23"/>
  <c r="C15" i="23"/>
  <c r="R102" i="22"/>
  <c r="Q102" i="22"/>
  <c r="R98" i="22"/>
  <c r="Q98" i="22"/>
  <c r="R94" i="22"/>
  <c r="Q94" i="22"/>
  <c r="R91" i="22"/>
  <c r="Q91" i="22"/>
  <c r="R85" i="22"/>
  <c r="Q85" i="22"/>
  <c r="R81" i="22"/>
  <c r="Q81" i="22"/>
  <c r="R77" i="22"/>
  <c r="Q77" i="22"/>
  <c r="R72" i="22"/>
  <c r="Q72" i="22"/>
  <c r="R68" i="22"/>
  <c r="Q68" i="22"/>
  <c r="R66" i="22"/>
  <c r="Q66" i="22"/>
  <c r="R63" i="22"/>
  <c r="Q63" i="22"/>
  <c r="R59" i="22"/>
  <c r="Q59" i="22"/>
  <c r="R55" i="22"/>
  <c r="Q55" i="22"/>
  <c r="R49" i="22"/>
  <c r="Q49" i="22"/>
  <c r="R44" i="22"/>
  <c r="Q44" i="22"/>
  <c r="R38" i="22"/>
  <c r="Q38" i="22"/>
  <c r="R32" i="22"/>
  <c r="Q32" i="22"/>
  <c r="R27" i="22"/>
  <c r="Q27" i="22"/>
  <c r="R22" i="22"/>
  <c r="Q22" i="22"/>
  <c r="R18" i="22"/>
  <c r="Q18" i="22"/>
  <c r="R13" i="22"/>
  <c r="Q13" i="22"/>
  <c r="R10" i="22"/>
  <c r="Q10" i="22"/>
  <c r="R8" i="22" l="1"/>
  <c r="S8" i="22" s="1"/>
  <c r="C67" i="21"/>
  <c r="B67" i="21" l="1"/>
  <c r="D10" i="21"/>
  <c r="D11" i="21"/>
  <c r="D13" i="21"/>
  <c r="D14" i="21"/>
  <c r="D15" i="21"/>
  <c r="D16" i="21"/>
  <c r="D18" i="21"/>
  <c r="D19" i="21"/>
  <c r="D20" i="21"/>
  <c r="D22" i="21"/>
  <c r="D23" i="21"/>
  <c r="D24" i="21"/>
  <c r="D25" i="21"/>
  <c r="D27" i="21"/>
  <c r="D28" i="21"/>
  <c r="D29" i="21"/>
  <c r="D30" i="21"/>
  <c r="D32" i="21"/>
  <c r="D33" i="21"/>
  <c r="D34" i="21"/>
  <c r="D35" i="21"/>
  <c r="D36" i="21"/>
  <c r="D38" i="21"/>
  <c r="D39" i="21"/>
  <c r="D40" i="21"/>
  <c r="D41" i="21"/>
  <c r="D42" i="21"/>
  <c r="D44" i="21"/>
  <c r="D45" i="21"/>
  <c r="D46" i="21"/>
  <c r="D47" i="21"/>
  <c r="D49" i="21"/>
  <c r="D50" i="21"/>
  <c r="D51" i="21"/>
  <c r="D52" i="21"/>
  <c r="D53" i="21"/>
  <c r="D55" i="21"/>
  <c r="D56" i="21"/>
  <c r="D57" i="21"/>
  <c r="D59" i="21"/>
  <c r="D60" i="21"/>
  <c r="D61" i="21"/>
  <c r="D63" i="21"/>
  <c r="D64" i="21"/>
  <c r="D66" i="21"/>
  <c r="D68" i="21"/>
  <c r="D69" i="21"/>
  <c r="D70" i="21"/>
  <c r="D72" i="21"/>
  <c r="D73" i="21"/>
  <c r="D74" i="21"/>
  <c r="D75" i="21"/>
  <c r="D77" i="21"/>
  <c r="D78" i="21"/>
  <c r="D79" i="21"/>
  <c r="D81" i="21"/>
  <c r="D82" i="21"/>
  <c r="D83" i="21"/>
  <c r="D85" i="21"/>
  <c r="D87" i="21"/>
  <c r="D88" i="21"/>
  <c r="D89" i="21"/>
  <c r="D91" i="21"/>
  <c r="D92" i="21"/>
  <c r="D94" i="21"/>
  <c r="D95" i="21"/>
  <c r="D96" i="21"/>
  <c r="D98" i="21"/>
  <c r="D99" i="21"/>
  <c r="D100" i="21"/>
  <c r="D102" i="21"/>
  <c r="D103" i="21"/>
  <c r="D104" i="21"/>
  <c r="D105" i="21"/>
  <c r="D106" i="21"/>
  <c r="D107" i="21"/>
  <c r="C101" i="21"/>
  <c r="B101" i="21"/>
  <c r="C97" i="21"/>
  <c r="B97" i="21"/>
  <c r="C93" i="21"/>
  <c r="B93" i="21"/>
  <c r="C90" i="21"/>
  <c r="B90" i="21"/>
  <c r="C84" i="21"/>
  <c r="B84" i="21"/>
  <c r="C80" i="21"/>
  <c r="B80" i="21"/>
  <c r="C76" i="21"/>
  <c r="B76" i="21"/>
  <c r="C71" i="21"/>
  <c r="B71" i="21"/>
  <c r="C65" i="21"/>
  <c r="B65" i="21"/>
  <c r="C62" i="21"/>
  <c r="B62" i="21"/>
  <c r="C58" i="21"/>
  <c r="B58" i="21"/>
  <c r="C54" i="21"/>
  <c r="B54" i="21"/>
  <c r="C48" i="21"/>
  <c r="B48" i="21"/>
  <c r="C43" i="21"/>
  <c r="B43" i="21"/>
  <c r="C37" i="21"/>
  <c r="B37" i="21"/>
  <c r="C31" i="21"/>
  <c r="B31" i="21"/>
  <c r="C26" i="21"/>
  <c r="B26" i="21"/>
  <c r="C21" i="21"/>
  <c r="B21" i="21"/>
  <c r="C17" i="21"/>
  <c r="B17" i="21"/>
  <c r="C12" i="21"/>
  <c r="B12" i="21"/>
  <c r="C9" i="21"/>
  <c r="B9" i="21"/>
  <c r="D65" i="21" l="1"/>
  <c r="D58" i="21"/>
  <c r="D101" i="21"/>
  <c r="D97" i="21"/>
  <c r="D93" i="21"/>
  <c r="D90" i="21"/>
  <c r="D84" i="21"/>
  <c r="D80" i="21"/>
  <c r="D76" i="21"/>
  <c r="D71" i="21"/>
  <c r="D67" i="21"/>
  <c r="D62" i="21"/>
  <c r="D54" i="21"/>
  <c r="D48" i="21"/>
  <c r="D43" i="21"/>
  <c r="D37" i="21"/>
  <c r="D31" i="21"/>
  <c r="D26" i="21"/>
  <c r="D21" i="21"/>
  <c r="C8" i="21"/>
  <c r="D17" i="21"/>
  <c r="D9" i="21"/>
  <c r="B8" i="21"/>
  <c r="D12" i="21"/>
  <c r="G13" i="16"/>
  <c r="D8" i="21" l="1"/>
  <c r="J108" i="22"/>
  <c r="J90" i="22"/>
  <c r="D93" i="22"/>
  <c r="M10" i="21" l="1"/>
  <c r="M11" i="21"/>
  <c r="M13" i="21"/>
  <c r="M14" i="21"/>
  <c r="M15" i="21"/>
  <c r="M16" i="21"/>
  <c r="M18" i="21"/>
  <c r="M19" i="21"/>
  <c r="M20" i="21"/>
  <c r="M22" i="21"/>
  <c r="M23" i="21"/>
  <c r="M24" i="21"/>
  <c r="M25" i="21"/>
  <c r="M27" i="21"/>
  <c r="M28" i="21"/>
  <c r="M29" i="21"/>
  <c r="M30" i="21"/>
  <c r="M32" i="21"/>
  <c r="M33" i="21"/>
  <c r="M34" i="21"/>
  <c r="M35" i="21"/>
  <c r="M36" i="21"/>
  <c r="M38" i="21"/>
  <c r="M39" i="21"/>
  <c r="M40" i="21"/>
  <c r="M41" i="21"/>
  <c r="M42" i="21"/>
  <c r="M44" i="21"/>
  <c r="M45" i="21"/>
  <c r="M46" i="21"/>
  <c r="M47" i="21"/>
  <c r="M49" i="21"/>
  <c r="M50" i="21"/>
  <c r="M51" i="21"/>
  <c r="M52" i="21"/>
  <c r="M53" i="21"/>
  <c r="M55" i="21"/>
  <c r="M56" i="21"/>
  <c r="M57" i="21"/>
  <c r="M59" i="21"/>
  <c r="M60" i="21"/>
  <c r="M61" i="21"/>
  <c r="M63" i="21"/>
  <c r="M64" i="21"/>
  <c r="M66" i="21"/>
  <c r="M68" i="21"/>
  <c r="M69" i="21"/>
  <c r="M70" i="21"/>
  <c r="M72" i="21"/>
  <c r="M73" i="21"/>
  <c r="M74" i="21"/>
  <c r="M75" i="21"/>
  <c r="M77" i="21"/>
  <c r="M78" i="21"/>
  <c r="M79" i="21"/>
  <c r="M81" i="21"/>
  <c r="M82" i="21"/>
  <c r="M83" i="21"/>
  <c r="M85" i="21"/>
  <c r="M87" i="21"/>
  <c r="M88" i="21"/>
  <c r="M89" i="21"/>
  <c r="M91" i="21"/>
  <c r="M92" i="21"/>
  <c r="M94" i="21"/>
  <c r="M95" i="21"/>
  <c r="M96" i="21"/>
  <c r="M98" i="21"/>
  <c r="M99" i="21"/>
  <c r="M100" i="21"/>
  <c r="M102" i="21"/>
  <c r="M103" i="21"/>
  <c r="M104" i="21"/>
  <c r="M105" i="21"/>
  <c r="M106" i="21"/>
  <c r="M107" i="21"/>
  <c r="J10" i="21"/>
  <c r="J11" i="21"/>
  <c r="J13" i="21"/>
  <c r="J14" i="21"/>
  <c r="J15" i="21"/>
  <c r="J16" i="21"/>
  <c r="J18" i="21"/>
  <c r="J19" i="21"/>
  <c r="J20" i="21"/>
  <c r="J22" i="21"/>
  <c r="J23" i="21"/>
  <c r="J24" i="21"/>
  <c r="J25" i="21"/>
  <c r="J27" i="21"/>
  <c r="J28" i="21"/>
  <c r="J29" i="21"/>
  <c r="J30" i="21"/>
  <c r="J32" i="21"/>
  <c r="J33" i="21"/>
  <c r="J34" i="21"/>
  <c r="J35" i="21"/>
  <c r="J36" i="21"/>
  <c r="J38" i="21"/>
  <c r="J39" i="21"/>
  <c r="J40" i="21"/>
  <c r="J41" i="21"/>
  <c r="J42" i="21"/>
  <c r="J44" i="21"/>
  <c r="J45" i="21"/>
  <c r="J46" i="21"/>
  <c r="J47" i="21"/>
  <c r="J49" i="21"/>
  <c r="J50" i="21"/>
  <c r="J51" i="21"/>
  <c r="J52" i="21"/>
  <c r="J53" i="21"/>
  <c r="J55" i="21"/>
  <c r="J56" i="21"/>
  <c r="J57" i="21"/>
  <c r="J59" i="21"/>
  <c r="J60" i="21"/>
  <c r="J61" i="21"/>
  <c r="J63" i="21"/>
  <c r="J64" i="21"/>
  <c r="J66" i="21"/>
  <c r="J68" i="21"/>
  <c r="J69" i="21"/>
  <c r="J70" i="21"/>
  <c r="J72" i="21"/>
  <c r="J73" i="21"/>
  <c r="J74" i="21"/>
  <c r="J75" i="21"/>
  <c r="J77" i="21"/>
  <c r="J79" i="21"/>
  <c r="J81" i="21"/>
  <c r="J82" i="21"/>
  <c r="J83" i="21"/>
  <c r="J85" i="21"/>
  <c r="J87" i="21"/>
  <c r="J88" i="21"/>
  <c r="J89" i="21"/>
  <c r="J91" i="21"/>
  <c r="J92" i="21"/>
  <c r="J94" i="21"/>
  <c r="J95" i="21"/>
  <c r="J96" i="21"/>
  <c r="J98" i="21"/>
  <c r="J99" i="21"/>
  <c r="J100" i="21"/>
  <c r="J102" i="21"/>
  <c r="J103" i="21"/>
  <c r="J104" i="21"/>
  <c r="J105" i="21"/>
  <c r="J106" i="21"/>
  <c r="J107" i="21"/>
  <c r="G10" i="21"/>
  <c r="G11" i="21"/>
  <c r="G13" i="21"/>
  <c r="G14" i="21"/>
  <c r="G15" i="21"/>
  <c r="G16" i="21"/>
  <c r="G18" i="21"/>
  <c r="G19" i="21"/>
  <c r="G20" i="21"/>
  <c r="G22" i="21"/>
  <c r="G23" i="21"/>
  <c r="G24" i="21"/>
  <c r="G25" i="21"/>
  <c r="G27" i="21"/>
  <c r="G28" i="21"/>
  <c r="G29" i="21"/>
  <c r="G30" i="21"/>
  <c r="G32" i="21"/>
  <c r="G33" i="21"/>
  <c r="G34" i="21"/>
  <c r="G35" i="21"/>
  <c r="G36" i="21"/>
  <c r="G38" i="21"/>
  <c r="G39" i="21"/>
  <c r="G40" i="21"/>
  <c r="G41" i="21"/>
  <c r="G42" i="21"/>
  <c r="G44" i="21"/>
  <c r="G45" i="21"/>
  <c r="G46" i="21"/>
  <c r="G47" i="21"/>
  <c r="G49" i="21"/>
  <c r="G50" i="21"/>
  <c r="G51" i="21"/>
  <c r="G52" i="21"/>
  <c r="G53" i="21"/>
  <c r="G55" i="21"/>
  <c r="G56" i="21"/>
  <c r="G57" i="21"/>
  <c r="G59" i="21"/>
  <c r="G60" i="21"/>
  <c r="G61" i="21"/>
  <c r="G63" i="21"/>
  <c r="G64" i="21"/>
  <c r="G66" i="21"/>
  <c r="G68" i="21"/>
  <c r="G69" i="21"/>
  <c r="G70" i="21"/>
  <c r="G72" i="21"/>
  <c r="G73" i="21"/>
  <c r="G74" i="21"/>
  <c r="G75" i="21"/>
  <c r="G77" i="21"/>
  <c r="G78" i="21"/>
  <c r="G79" i="21"/>
  <c r="G81" i="21"/>
  <c r="G82" i="21"/>
  <c r="G83" i="21"/>
  <c r="G85" i="21"/>
  <c r="G86" i="21"/>
  <c r="G87" i="21"/>
  <c r="G88" i="21"/>
  <c r="G89" i="21"/>
  <c r="G91" i="21"/>
  <c r="G94" i="21"/>
  <c r="G95" i="21"/>
  <c r="G96" i="21"/>
  <c r="G98" i="21"/>
  <c r="G99" i="21"/>
  <c r="G100" i="21"/>
  <c r="G102" i="21"/>
  <c r="G103" i="21"/>
  <c r="G104" i="21"/>
  <c r="G105" i="21"/>
  <c r="G106" i="21"/>
  <c r="G107" i="21"/>
  <c r="G12" i="16"/>
  <c r="G14" i="16"/>
  <c r="G16" i="16"/>
  <c r="G17" i="16"/>
  <c r="G19" i="16"/>
  <c r="G20" i="16"/>
  <c r="G21" i="16"/>
  <c r="G22" i="16"/>
  <c r="G24" i="16"/>
  <c r="G25" i="16"/>
  <c r="G26" i="16"/>
  <c r="G28" i="16"/>
  <c r="G29" i="16"/>
  <c r="G30" i="16"/>
  <c r="G31" i="16"/>
  <c r="G33" i="16"/>
  <c r="G34" i="16"/>
  <c r="G35" i="16"/>
  <c r="G36" i="16"/>
  <c r="G38" i="16"/>
  <c r="G39" i="16"/>
  <c r="G40" i="16"/>
  <c r="G41" i="16"/>
  <c r="G42" i="16"/>
  <c r="G44" i="16"/>
  <c r="G45" i="16"/>
  <c r="G46" i="16"/>
  <c r="G47" i="16"/>
  <c r="G48" i="16"/>
  <c r="G50" i="16"/>
  <c r="G51" i="16"/>
  <c r="G52" i="16"/>
  <c r="G53" i="16"/>
  <c r="G55" i="16"/>
  <c r="G56" i="16"/>
  <c r="G57" i="16"/>
  <c r="G58" i="16"/>
  <c r="G59" i="16"/>
  <c r="G61" i="16"/>
  <c r="G62" i="16"/>
  <c r="G63" i="16"/>
  <c r="G65" i="16"/>
  <c r="G66" i="16"/>
  <c r="G67" i="16"/>
  <c r="G69" i="16"/>
  <c r="G70" i="16"/>
  <c r="G72" i="16"/>
  <c r="G74" i="16"/>
  <c r="G75" i="16"/>
  <c r="G76" i="16"/>
  <c r="G78" i="16"/>
  <c r="G79" i="16"/>
  <c r="G80" i="16"/>
  <c r="G81" i="16"/>
  <c r="G83" i="16"/>
  <c r="G84" i="16"/>
  <c r="G85" i="16"/>
  <c r="G87" i="16"/>
  <c r="G88" i="16"/>
  <c r="G89" i="16"/>
  <c r="G91" i="16"/>
  <c r="G92" i="16"/>
  <c r="G93" i="16"/>
  <c r="G94" i="16"/>
  <c r="G95" i="16"/>
  <c r="G97" i="16"/>
  <c r="G98" i="16"/>
  <c r="G100" i="16"/>
  <c r="G101" i="16"/>
  <c r="G102" i="16"/>
  <c r="G104" i="16"/>
  <c r="G105" i="16"/>
  <c r="G106" i="16"/>
  <c r="G108" i="16"/>
  <c r="G109" i="16"/>
  <c r="G110" i="16"/>
  <c r="G111" i="16"/>
  <c r="G112" i="16"/>
  <c r="G113" i="16"/>
  <c r="D10" i="16"/>
  <c r="D11" i="16"/>
  <c r="D12" i="16"/>
  <c r="D16" i="16"/>
  <c r="D17" i="16"/>
  <c r="D19" i="16"/>
  <c r="D20" i="16"/>
  <c r="D21" i="16"/>
  <c r="D22" i="16"/>
  <c r="D24" i="16"/>
  <c r="D25" i="16"/>
  <c r="D26" i="16"/>
  <c r="D28" i="16"/>
  <c r="D29" i="16"/>
  <c r="D30" i="16"/>
  <c r="D31" i="16"/>
  <c r="D33" i="16"/>
  <c r="D34" i="16"/>
  <c r="D35" i="16"/>
  <c r="D36" i="16"/>
  <c r="D38" i="16"/>
  <c r="D39" i="16"/>
  <c r="D40" i="16"/>
  <c r="D41" i="16"/>
  <c r="D42" i="16"/>
  <c r="D44" i="16"/>
  <c r="D45" i="16"/>
  <c r="D46" i="16"/>
  <c r="D47" i="16"/>
  <c r="D48" i="16"/>
  <c r="D50" i="16"/>
  <c r="D51" i="16"/>
  <c r="D52" i="16"/>
  <c r="D53" i="16"/>
  <c r="D55" i="16"/>
  <c r="D56" i="16"/>
  <c r="D57" i="16"/>
  <c r="D58" i="16"/>
  <c r="D59" i="16"/>
  <c r="D61" i="16"/>
  <c r="D62" i="16"/>
  <c r="D63" i="16"/>
  <c r="D65" i="16"/>
  <c r="D66" i="16"/>
  <c r="D67" i="16"/>
  <c r="D69" i="16"/>
  <c r="D70" i="16"/>
  <c r="D72" i="16"/>
  <c r="D74" i="16"/>
  <c r="D75" i="16"/>
  <c r="D76" i="16"/>
  <c r="D78" i="16"/>
  <c r="D79" i="16"/>
  <c r="D80" i="16"/>
  <c r="D81" i="16"/>
  <c r="D83" i="16"/>
  <c r="D84" i="16"/>
  <c r="D85" i="16"/>
  <c r="D87" i="16"/>
  <c r="D88" i="16"/>
  <c r="D89" i="16"/>
  <c r="D91" i="16"/>
  <c r="D92" i="16"/>
  <c r="D93" i="16"/>
  <c r="D94" i="16"/>
  <c r="D95" i="16"/>
  <c r="D97" i="16"/>
  <c r="D98" i="16"/>
  <c r="D100" i="16"/>
  <c r="D101" i="16"/>
  <c r="D102" i="16"/>
  <c r="D104" i="16"/>
  <c r="D105" i="16"/>
  <c r="D106" i="16"/>
  <c r="D108" i="16"/>
  <c r="D109" i="16"/>
  <c r="D110" i="16"/>
  <c r="D111" i="16"/>
  <c r="D112" i="16"/>
  <c r="D113" i="16"/>
  <c r="P9" i="22"/>
  <c r="M11" i="22"/>
  <c r="M12" i="22"/>
  <c r="M14" i="22"/>
  <c r="M15" i="22"/>
  <c r="M16" i="22"/>
  <c r="M17" i="22"/>
  <c r="M19" i="22"/>
  <c r="M20" i="22"/>
  <c r="M21" i="22"/>
  <c r="M23" i="22"/>
  <c r="M24" i="22"/>
  <c r="M25" i="22"/>
  <c r="M28" i="22"/>
  <c r="M29" i="22"/>
  <c r="M30" i="22"/>
  <c r="M31" i="22"/>
  <c r="M33" i="22"/>
  <c r="M34" i="22"/>
  <c r="M35" i="22"/>
  <c r="M36" i="22"/>
  <c r="M37" i="22"/>
  <c r="M39" i="22"/>
  <c r="M40" i="22"/>
  <c r="M41" i="22"/>
  <c r="M42" i="22"/>
  <c r="M43" i="22"/>
  <c r="M45" i="22"/>
  <c r="M46" i="22"/>
  <c r="M47" i="22"/>
  <c r="M48" i="22"/>
  <c r="M50" i="22"/>
  <c r="M51" i="22"/>
  <c r="M52" i="22"/>
  <c r="M53" i="22"/>
  <c r="M54" i="22"/>
  <c r="M56" i="22"/>
  <c r="M57" i="22"/>
  <c r="M58" i="22"/>
  <c r="M60" i="22"/>
  <c r="M61" i="22"/>
  <c r="M62" i="22"/>
  <c r="M64" i="22"/>
  <c r="M65" i="22"/>
  <c r="M67" i="22"/>
  <c r="M69" i="22"/>
  <c r="M70" i="22"/>
  <c r="M71" i="22"/>
  <c r="M73" i="22"/>
  <c r="M74" i="22"/>
  <c r="M75" i="22"/>
  <c r="M78" i="22"/>
  <c r="M79" i="22"/>
  <c r="M80" i="22"/>
  <c r="M82" i="22"/>
  <c r="M83" i="22"/>
  <c r="M84" i="22"/>
  <c r="M86" i="22"/>
  <c r="M88" i="22"/>
  <c r="M89" i="22"/>
  <c r="M90" i="22"/>
  <c r="M92" i="22"/>
  <c r="M93" i="22"/>
  <c r="M95" i="22"/>
  <c r="M96" i="22"/>
  <c r="M97" i="22"/>
  <c r="M99" i="22"/>
  <c r="M100" i="22"/>
  <c r="M103" i="22"/>
  <c r="M104" i="22"/>
  <c r="M105" i="22"/>
  <c r="M106" i="22"/>
  <c r="M107" i="22"/>
  <c r="M108" i="22"/>
  <c r="J21" i="22"/>
  <c r="J25" i="22"/>
  <c r="J35" i="22"/>
  <c r="J48" i="22"/>
  <c r="J64" i="22"/>
  <c r="J84" i="22"/>
  <c r="J87" i="22"/>
  <c r="J95" i="22"/>
  <c r="G107" i="22"/>
  <c r="G108" i="22"/>
  <c r="G106" i="22"/>
  <c r="G64" i="22"/>
  <c r="D11" i="22"/>
  <c r="D12" i="22"/>
  <c r="D14" i="22"/>
  <c r="D15" i="22"/>
  <c r="D16" i="22"/>
  <c r="D17" i="22"/>
  <c r="D19" i="22"/>
  <c r="D20" i="22"/>
  <c r="D21" i="22"/>
  <c r="D23" i="22"/>
  <c r="D24" i="22"/>
  <c r="D25" i="22"/>
  <c r="D28" i="22"/>
  <c r="D29" i="22"/>
  <c r="D30" i="22"/>
  <c r="D31" i="22"/>
  <c r="D33" i="22"/>
  <c r="D34" i="22"/>
  <c r="D35" i="22"/>
  <c r="D36" i="22"/>
  <c r="D37" i="22"/>
  <c r="D39" i="22"/>
  <c r="D40" i="22"/>
  <c r="D41" i="22"/>
  <c r="D42" i="22"/>
  <c r="D43" i="22"/>
  <c r="D45" i="22"/>
  <c r="D46" i="22"/>
  <c r="D47" i="22"/>
  <c r="D48" i="22"/>
  <c r="D50" i="22"/>
  <c r="D51" i="22"/>
  <c r="D53" i="22"/>
  <c r="D54" i="22"/>
  <c r="D56" i="22"/>
  <c r="D57" i="22"/>
  <c r="D60" i="22"/>
  <c r="D61" i="22"/>
  <c r="D62" i="22"/>
  <c r="D67" i="22"/>
  <c r="D70" i="22"/>
  <c r="D71" i="22"/>
  <c r="D73" i="22"/>
  <c r="D74" i="22"/>
  <c r="D75" i="22"/>
  <c r="D82" i="22"/>
  <c r="D83" i="22"/>
  <c r="D84" i="22"/>
  <c r="D86" i="22"/>
  <c r="D87" i="22"/>
  <c r="D88" i="22"/>
  <c r="D89" i="22"/>
  <c r="D90" i="22"/>
  <c r="D92" i="22"/>
  <c r="D95" i="22"/>
  <c r="D96" i="22"/>
  <c r="D97" i="22"/>
  <c r="D99" i="22"/>
  <c r="D100" i="22"/>
  <c r="D103" i="22"/>
  <c r="D108" i="22"/>
  <c r="F64" i="16"/>
  <c r="C71" i="16"/>
  <c r="F63" i="22" l="1"/>
  <c r="E63" i="22"/>
  <c r="C102" i="22"/>
  <c r="D102" i="22" s="1"/>
  <c r="C98" i="22"/>
  <c r="D98" i="22" s="1"/>
  <c r="C94" i="22"/>
  <c r="D94" i="22" s="1"/>
  <c r="C91" i="22"/>
  <c r="C85" i="22"/>
  <c r="D85" i="22" s="1"/>
  <c r="C81" i="22"/>
  <c r="D81" i="22" s="1"/>
  <c r="C72" i="22"/>
  <c r="D72" i="22" s="1"/>
  <c r="C68" i="22"/>
  <c r="D68" i="22" s="1"/>
  <c r="C66" i="22"/>
  <c r="D66" i="22" s="1"/>
  <c r="C59" i="22"/>
  <c r="D59" i="22" s="1"/>
  <c r="C55" i="22"/>
  <c r="D55" i="22" s="1"/>
  <c r="C49" i="22"/>
  <c r="D49" i="22" s="1"/>
  <c r="C44" i="22"/>
  <c r="D44" i="22" s="1"/>
  <c r="C38" i="22"/>
  <c r="D38" i="22" s="1"/>
  <c r="C32" i="22"/>
  <c r="D32" i="22" s="1"/>
  <c r="C27" i="22"/>
  <c r="D27" i="22" s="1"/>
  <c r="C22" i="22"/>
  <c r="D22" i="22" s="1"/>
  <c r="C18" i="22"/>
  <c r="D18" i="22" s="1"/>
  <c r="C13" i="22"/>
  <c r="D13" i="22" s="1"/>
  <c r="C10" i="22"/>
  <c r="D10" i="22" s="1"/>
  <c r="H67" i="21"/>
  <c r="E26" i="21"/>
  <c r="E17" i="21"/>
  <c r="I101" i="21"/>
  <c r="I97" i="21"/>
  <c r="I93" i="21"/>
  <c r="I90" i="21"/>
  <c r="I84" i="21"/>
  <c r="I80" i="21"/>
  <c r="I76" i="21"/>
  <c r="I71" i="21"/>
  <c r="I67" i="21"/>
  <c r="I65" i="21"/>
  <c r="I62" i="21"/>
  <c r="I58" i="21"/>
  <c r="I54" i="21"/>
  <c r="I48" i="21"/>
  <c r="I43" i="21"/>
  <c r="I37" i="21"/>
  <c r="I31" i="21"/>
  <c r="I26" i="21"/>
  <c r="I21" i="21"/>
  <c r="I17" i="21"/>
  <c r="I12" i="21"/>
  <c r="I9" i="21"/>
  <c r="H101" i="21"/>
  <c r="H97" i="21"/>
  <c r="H93" i="21"/>
  <c r="H90" i="21"/>
  <c r="H84" i="21"/>
  <c r="H80" i="21"/>
  <c r="H76" i="21"/>
  <c r="H71" i="21"/>
  <c r="H65" i="21"/>
  <c r="H62" i="21"/>
  <c r="H58" i="21"/>
  <c r="H54" i="21"/>
  <c r="H48" i="21"/>
  <c r="H43" i="21"/>
  <c r="H37" i="21"/>
  <c r="H31" i="21"/>
  <c r="H26" i="21"/>
  <c r="H21" i="21"/>
  <c r="H17" i="21"/>
  <c r="H12" i="21"/>
  <c r="H9" i="21"/>
  <c r="G63" i="22" l="1"/>
  <c r="J84" i="21"/>
  <c r="J17" i="21"/>
  <c r="J48" i="21"/>
  <c r="J26" i="21"/>
  <c r="J58" i="21"/>
  <c r="J71" i="21"/>
  <c r="J97" i="21"/>
  <c r="D91" i="22"/>
  <c r="F8" i="22"/>
  <c r="J21" i="21"/>
  <c r="J54" i="21"/>
  <c r="J101" i="21"/>
  <c r="J80" i="21"/>
  <c r="J31" i="21"/>
  <c r="J62" i="21"/>
  <c r="J37" i="21"/>
  <c r="J65" i="21"/>
  <c r="J90" i="21"/>
  <c r="J9" i="21"/>
  <c r="J12" i="21"/>
  <c r="J43" i="21"/>
  <c r="J67" i="21"/>
  <c r="J93" i="21"/>
  <c r="J76" i="21"/>
  <c r="C8" i="22"/>
  <c r="H8" i="21"/>
  <c r="I8" i="21"/>
  <c r="L101" i="21"/>
  <c r="K101" i="21"/>
  <c r="L97" i="21"/>
  <c r="K97" i="21"/>
  <c r="L93" i="21"/>
  <c r="K93" i="21"/>
  <c r="L90" i="21"/>
  <c r="K90" i="21"/>
  <c r="L84" i="21"/>
  <c r="K84" i="21"/>
  <c r="L80" i="21"/>
  <c r="K80" i="21"/>
  <c r="L76" i="21"/>
  <c r="K76" i="21"/>
  <c r="L71" i="21"/>
  <c r="K71" i="21"/>
  <c r="L67" i="21"/>
  <c r="K67" i="21"/>
  <c r="L65" i="21"/>
  <c r="K65" i="21"/>
  <c r="L62" i="21"/>
  <c r="K62" i="21"/>
  <c r="L58" i="21"/>
  <c r="K58" i="21"/>
  <c r="L54" i="21"/>
  <c r="K54" i="21"/>
  <c r="L48" i="21"/>
  <c r="K48" i="21"/>
  <c r="L43" i="21"/>
  <c r="K43" i="21"/>
  <c r="L37" i="21"/>
  <c r="K37" i="21"/>
  <c r="L31" i="21"/>
  <c r="K31" i="21"/>
  <c r="L26" i="21"/>
  <c r="K26" i="21"/>
  <c r="L21" i="21"/>
  <c r="K21" i="21"/>
  <c r="L17" i="21"/>
  <c r="K17" i="21"/>
  <c r="L12" i="21"/>
  <c r="L9" i="21"/>
  <c r="K12" i="21"/>
  <c r="K9" i="21"/>
  <c r="F101" i="21"/>
  <c r="F97" i="21"/>
  <c r="F93" i="21"/>
  <c r="F90" i="21"/>
  <c r="F84" i="21"/>
  <c r="F80" i="21"/>
  <c r="F71" i="21"/>
  <c r="F67" i="21"/>
  <c r="F65" i="21"/>
  <c r="F62" i="21"/>
  <c r="F58" i="21"/>
  <c r="F54" i="21"/>
  <c r="F48" i="21"/>
  <c r="F43" i="21"/>
  <c r="F37" i="21"/>
  <c r="F31" i="21"/>
  <c r="F26" i="21"/>
  <c r="G26" i="21" s="1"/>
  <c r="F21" i="21"/>
  <c r="F17" i="21"/>
  <c r="G17" i="21" s="1"/>
  <c r="F12" i="21"/>
  <c r="F9" i="21"/>
  <c r="E101" i="21"/>
  <c r="E97" i="21"/>
  <c r="E93" i="21"/>
  <c r="E90" i="21"/>
  <c r="E84" i="21"/>
  <c r="E80" i="21"/>
  <c r="E76" i="21"/>
  <c r="E71" i="21"/>
  <c r="E67" i="21"/>
  <c r="E65" i="21"/>
  <c r="E62" i="21"/>
  <c r="E58" i="21"/>
  <c r="E54" i="21"/>
  <c r="E48" i="21"/>
  <c r="E43" i="21"/>
  <c r="E37" i="21"/>
  <c r="E31" i="21"/>
  <c r="E21" i="21"/>
  <c r="E12" i="21"/>
  <c r="E9" i="21"/>
  <c r="E8" i="21" l="1"/>
  <c r="F8" i="21"/>
  <c r="M21" i="21"/>
  <c r="M37" i="21"/>
  <c r="M54" i="21"/>
  <c r="M65" i="21"/>
  <c r="M76" i="21"/>
  <c r="M90" i="21"/>
  <c r="M12" i="21"/>
  <c r="M26" i="21"/>
  <c r="M43" i="21"/>
  <c r="M58" i="21"/>
  <c r="G37" i="21"/>
  <c r="G65" i="21"/>
  <c r="G90" i="21"/>
  <c r="M9" i="21"/>
  <c r="G9" i="21"/>
  <c r="M67" i="21"/>
  <c r="M80" i="21"/>
  <c r="M93" i="21"/>
  <c r="G12" i="21"/>
  <c r="G67" i="21"/>
  <c r="G48" i="21"/>
  <c r="M17" i="21"/>
  <c r="M31" i="21"/>
  <c r="M48" i="21"/>
  <c r="M62" i="21"/>
  <c r="M71" i="21"/>
  <c r="M84" i="21"/>
  <c r="M97" i="21"/>
  <c r="M101" i="21"/>
  <c r="G43" i="21"/>
  <c r="G93" i="21"/>
  <c r="G71" i="21"/>
  <c r="G97" i="21"/>
  <c r="G21" i="21"/>
  <c r="G54" i="21"/>
  <c r="G76" i="21"/>
  <c r="G101" i="21"/>
  <c r="G58" i="21"/>
  <c r="G80" i="21"/>
  <c r="G31" i="21"/>
  <c r="G62" i="21"/>
  <c r="G84" i="21"/>
  <c r="J8" i="21"/>
  <c r="L8" i="21"/>
  <c r="K8" i="21"/>
  <c r="M8" i="21" l="1"/>
  <c r="G8" i="21"/>
  <c r="F107" i="16"/>
  <c r="F103" i="16"/>
  <c r="F99" i="16"/>
  <c r="F96" i="16"/>
  <c r="F90" i="16"/>
  <c r="F86" i="16"/>
  <c r="F82" i="16"/>
  <c r="F77" i="16"/>
  <c r="F73" i="16"/>
  <c r="F71" i="16"/>
  <c r="F68" i="16"/>
  <c r="F60" i="16"/>
  <c r="F49" i="16"/>
  <c r="F43" i="16"/>
  <c r="F37" i="16"/>
  <c r="F32" i="16"/>
  <c r="F27" i="16"/>
  <c r="F23" i="16"/>
  <c r="F18" i="16"/>
  <c r="F15" i="16"/>
  <c r="E107" i="16"/>
  <c r="E103" i="16"/>
  <c r="E99" i="16"/>
  <c r="E96" i="16"/>
  <c r="E90" i="16"/>
  <c r="E86" i="16"/>
  <c r="E82" i="16"/>
  <c r="E77" i="16"/>
  <c r="E73" i="16"/>
  <c r="E71" i="16"/>
  <c r="E68" i="16"/>
  <c r="E64" i="16"/>
  <c r="G64" i="16" s="1"/>
  <c r="E60" i="16"/>
  <c r="E54" i="16"/>
  <c r="E49" i="16"/>
  <c r="E43" i="16"/>
  <c r="E37" i="16"/>
  <c r="E32" i="16"/>
  <c r="E27" i="16"/>
  <c r="E23" i="16"/>
  <c r="E18" i="16"/>
  <c r="E15" i="16"/>
  <c r="C107" i="16"/>
  <c r="C103" i="16"/>
  <c r="C99" i="16"/>
  <c r="C96" i="16"/>
  <c r="C90" i="16"/>
  <c r="C86" i="16"/>
  <c r="C82" i="16"/>
  <c r="C77" i="16"/>
  <c r="C73" i="16"/>
  <c r="D73" i="16" s="1"/>
  <c r="C68" i="16"/>
  <c r="C64" i="16"/>
  <c r="C60" i="16"/>
  <c r="C54" i="16"/>
  <c r="C49" i="16"/>
  <c r="D49" i="16" s="1"/>
  <c r="C43" i="16"/>
  <c r="C37" i="16"/>
  <c r="C32" i="16"/>
  <c r="C27" i="16"/>
  <c r="C23" i="16"/>
  <c r="C18" i="16"/>
  <c r="D18" i="16" s="1"/>
  <c r="C15" i="16"/>
  <c r="B107" i="16"/>
  <c r="B103" i="16"/>
  <c r="B99" i="16"/>
  <c r="B96" i="16"/>
  <c r="B90" i="16"/>
  <c r="B86" i="16"/>
  <c r="B82" i="16"/>
  <c r="B77" i="16"/>
  <c r="B73" i="16"/>
  <c r="B71" i="16"/>
  <c r="D71" i="16" s="1"/>
  <c r="B68" i="16"/>
  <c r="B64" i="16"/>
  <c r="B60" i="16"/>
  <c r="B54" i="16"/>
  <c r="B49" i="16"/>
  <c r="B43" i="16"/>
  <c r="B37" i="16"/>
  <c r="B32" i="16"/>
  <c r="B27" i="16"/>
  <c r="B23" i="16"/>
  <c r="B18" i="16"/>
  <c r="B15" i="16"/>
  <c r="O8" i="22"/>
  <c r="N8" i="22"/>
  <c r="K59" i="22"/>
  <c r="B64" i="23" s="1"/>
  <c r="L102" i="22"/>
  <c r="L98" i="22"/>
  <c r="L94" i="22"/>
  <c r="L91" i="22"/>
  <c r="L85" i="22"/>
  <c r="L81" i="22"/>
  <c r="L77" i="22"/>
  <c r="L72" i="22"/>
  <c r="L68" i="22"/>
  <c r="L66" i="22"/>
  <c r="L63" i="22"/>
  <c r="M63" i="22" s="1"/>
  <c r="L59" i="22"/>
  <c r="L55" i="22"/>
  <c r="L49" i="22"/>
  <c r="L44" i="22"/>
  <c r="L38" i="22"/>
  <c r="L32" i="22"/>
  <c r="M32" i="22" s="1"/>
  <c r="L27" i="22"/>
  <c r="L22" i="22"/>
  <c r="L18" i="22"/>
  <c r="L13" i="22"/>
  <c r="L10" i="22"/>
  <c r="K102" i="22"/>
  <c r="B107" i="23" s="1"/>
  <c r="K98" i="22"/>
  <c r="B103" i="23" s="1"/>
  <c r="K94" i="22"/>
  <c r="K91" i="22"/>
  <c r="K85" i="22"/>
  <c r="K81" i="22"/>
  <c r="K77" i="22"/>
  <c r="B82" i="23" s="1"/>
  <c r="K72" i="22"/>
  <c r="B77" i="23" s="1"/>
  <c r="K68" i="22"/>
  <c r="B73" i="23" s="1"/>
  <c r="K66" i="22"/>
  <c r="K63" i="22"/>
  <c r="K55" i="22"/>
  <c r="B60" i="23" s="1"/>
  <c r="K49" i="22"/>
  <c r="K44" i="22"/>
  <c r="K38" i="22"/>
  <c r="K32" i="22"/>
  <c r="K27" i="22"/>
  <c r="K22" i="22"/>
  <c r="K18" i="22"/>
  <c r="K13" i="22"/>
  <c r="B18" i="23" s="1"/>
  <c r="K10" i="22"/>
  <c r="D96" i="16" l="1"/>
  <c r="B96" i="23"/>
  <c r="B32" i="23"/>
  <c r="B15" i="23"/>
  <c r="D15" i="23" s="1"/>
  <c r="B43" i="23"/>
  <c r="C71" i="23"/>
  <c r="D71" i="23" s="1"/>
  <c r="M85" i="22"/>
  <c r="M10" i="22"/>
  <c r="M66" i="22"/>
  <c r="B49" i="23"/>
  <c r="B54" i="23"/>
  <c r="C107" i="23"/>
  <c r="D107" i="23" s="1"/>
  <c r="C103" i="23"/>
  <c r="D103" i="23" s="1"/>
  <c r="C82" i="23"/>
  <c r="D82" i="23" s="1"/>
  <c r="C77" i="23"/>
  <c r="D77" i="23" s="1"/>
  <c r="C73" i="23"/>
  <c r="D73" i="23" s="1"/>
  <c r="C60" i="23"/>
  <c r="D60" i="23" s="1"/>
  <c r="C54" i="23"/>
  <c r="C18" i="23"/>
  <c r="D18" i="23" s="1"/>
  <c r="M91" i="22"/>
  <c r="C96" i="23"/>
  <c r="D96" i="23" s="1"/>
  <c r="M59" i="22"/>
  <c r="C64" i="23"/>
  <c r="D64" i="23" s="1"/>
  <c r="M38" i="22"/>
  <c r="C43" i="23"/>
  <c r="M27" i="22"/>
  <c r="C32" i="23"/>
  <c r="D32" i="23" s="1"/>
  <c r="C9" i="16"/>
  <c r="D99" i="16"/>
  <c r="D37" i="16"/>
  <c r="G71" i="16"/>
  <c r="D77" i="16"/>
  <c r="B9" i="16"/>
  <c r="D68" i="16"/>
  <c r="G32" i="16"/>
  <c r="G68" i="16"/>
  <c r="G90" i="16"/>
  <c r="D103" i="16"/>
  <c r="D23" i="16"/>
  <c r="D54" i="16"/>
  <c r="G96" i="16"/>
  <c r="G15" i="16"/>
  <c r="G43" i="16"/>
  <c r="D15" i="16"/>
  <c r="D43" i="16"/>
  <c r="G37" i="16"/>
  <c r="G73" i="16"/>
  <c r="G99" i="16"/>
  <c r="D82" i="16"/>
  <c r="D107" i="16"/>
  <c r="G18" i="16"/>
  <c r="G49" i="16"/>
  <c r="G77" i="16"/>
  <c r="G103" i="16"/>
  <c r="D27" i="16"/>
  <c r="D60" i="16"/>
  <c r="D86" i="16"/>
  <c r="G23" i="16"/>
  <c r="G54" i="16"/>
  <c r="G82" i="16"/>
  <c r="G107" i="16"/>
  <c r="D32" i="16"/>
  <c r="D64" i="16"/>
  <c r="D90" i="16"/>
  <c r="G27" i="16"/>
  <c r="G60" i="16"/>
  <c r="G86" i="16"/>
  <c r="M81" i="22"/>
  <c r="P8" i="22"/>
  <c r="M13" i="22"/>
  <c r="M44" i="22"/>
  <c r="M68" i="22"/>
  <c r="M94" i="22"/>
  <c r="M18" i="22"/>
  <c r="M49" i="22"/>
  <c r="M72" i="22"/>
  <c r="M98" i="22"/>
  <c r="M22" i="22"/>
  <c r="M55" i="22"/>
  <c r="M77" i="22"/>
  <c r="M102" i="22"/>
  <c r="F9" i="16"/>
  <c r="E9" i="16"/>
  <c r="K8" i="22"/>
  <c r="L8" i="22"/>
  <c r="I102" i="22"/>
  <c r="I98" i="22"/>
  <c r="I94" i="22"/>
  <c r="C99" i="23" s="1"/>
  <c r="I91" i="22"/>
  <c r="I85" i="22"/>
  <c r="C90" i="23" s="1"/>
  <c r="I81" i="22"/>
  <c r="C86" i="23" s="1"/>
  <c r="I77" i="22"/>
  <c r="I72" i="22"/>
  <c r="I68" i="22"/>
  <c r="I66" i="22"/>
  <c r="I63" i="22"/>
  <c r="C68" i="23" s="1"/>
  <c r="I59" i="22"/>
  <c r="I55" i="22"/>
  <c r="I49" i="22"/>
  <c r="I44" i="22"/>
  <c r="C49" i="23" s="1"/>
  <c r="D49" i="23" s="1"/>
  <c r="I32" i="22"/>
  <c r="C37" i="23" s="1"/>
  <c r="I27" i="22"/>
  <c r="I22" i="22"/>
  <c r="C27" i="23" s="1"/>
  <c r="I18" i="22"/>
  <c r="C23" i="23" s="1"/>
  <c r="H102" i="22"/>
  <c r="H98" i="22"/>
  <c r="H94" i="22"/>
  <c r="B99" i="23" s="1"/>
  <c r="H91" i="22"/>
  <c r="H85" i="22"/>
  <c r="B90" i="23" s="1"/>
  <c r="H81" i="22"/>
  <c r="B86" i="23" s="1"/>
  <c r="H77" i="22"/>
  <c r="H72" i="22"/>
  <c r="H68" i="22"/>
  <c r="H66" i="22"/>
  <c r="H63" i="22"/>
  <c r="B68" i="23" s="1"/>
  <c r="H59" i="22"/>
  <c r="H55" i="22"/>
  <c r="H49" i="22"/>
  <c r="H44" i="22"/>
  <c r="H32" i="22"/>
  <c r="B37" i="23" s="1"/>
  <c r="H27" i="22"/>
  <c r="H22" i="22"/>
  <c r="B27" i="23" s="1"/>
  <c r="H18" i="22"/>
  <c r="B23" i="23" s="1"/>
  <c r="E8" i="22"/>
  <c r="G8" i="22" s="1"/>
  <c r="B8" i="22"/>
  <c r="D43" i="23" l="1"/>
  <c r="D37" i="23"/>
  <c r="D99" i="23"/>
  <c r="D23" i="23"/>
  <c r="D27" i="23"/>
  <c r="D86" i="23"/>
  <c r="D68" i="23"/>
  <c r="D90" i="23"/>
  <c r="D54" i="23"/>
  <c r="D8" i="22"/>
  <c r="G9" i="16"/>
  <c r="D9" i="16"/>
  <c r="H8" i="22"/>
  <c r="B9" i="23" s="1"/>
  <c r="J81" i="22"/>
  <c r="M8" i="22"/>
  <c r="J22" i="22"/>
  <c r="J44" i="22"/>
  <c r="J94" i="22"/>
  <c r="J32" i="22"/>
  <c r="J63" i="22"/>
  <c r="J85" i="22"/>
  <c r="J18" i="22"/>
  <c r="I8" i="22"/>
  <c r="J8" i="22" l="1"/>
  <c r="C9" i="23"/>
  <c r="D9" i="23" s="1"/>
</calcChain>
</file>

<file path=xl/sharedStrings.xml><?xml version="1.0" encoding="utf-8"?>
<sst xmlns="http://schemas.openxmlformats.org/spreadsheetml/2006/main" count="671" uniqueCount="268">
  <si>
    <t>สถาบันยานยนต์</t>
  </si>
  <si>
    <t>สถาบันพัฒนาทรัพยากรมนุษย์</t>
  </si>
  <si>
    <t>สพน.เชียงแสน</t>
  </si>
  <si>
    <t>รวม สพร.1</t>
  </si>
  <si>
    <t>สพร.</t>
  </si>
  <si>
    <t>1 สมุทรปราการ</t>
  </si>
  <si>
    <t>ศพจ.</t>
  </si>
  <si>
    <t>ฉะเชิงเทรา</t>
  </si>
  <si>
    <t>รวม สพร. 2</t>
  </si>
  <si>
    <t>สพร.2</t>
  </si>
  <si>
    <t>สุพรรณบุรี</t>
  </si>
  <si>
    <t>สิงห์บุรี</t>
  </si>
  <si>
    <t>ชัยนาท</t>
  </si>
  <si>
    <t>อุทัยธานี</t>
  </si>
  <si>
    <t>รวม สพร. 3</t>
  </si>
  <si>
    <t>สพร.3</t>
  </si>
  <si>
    <t>ชลบุรี</t>
  </si>
  <si>
    <t>ปราจีนบุรี</t>
  </si>
  <si>
    <t>สระแก้ว</t>
  </si>
  <si>
    <t>รวม สพร. 4</t>
  </si>
  <si>
    <t>สพร.4</t>
  </si>
  <si>
    <t>ราชบุรี</t>
  </si>
  <si>
    <t>เพชรบุรี</t>
  </si>
  <si>
    <t>กาญจนบุรี</t>
  </si>
  <si>
    <t>ประจวบคีรีขันธ์</t>
  </si>
  <si>
    <t>รวม สพร. 5</t>
  </si>
  <si>
    <t>สพร.5</t>
  </si>
  <si>
    <t>นครราชสีมา</t>
  </si>
  <si>
    <t>ชัยภูมิ</t>
  </si>
  <si>
    <t>สุรินทร์</t>
  </si>
  <si>
    <t>บุรีรัมย์</t>
  </si>
  <si>
    <t>รวม สพร. 6</t>
  </si>
  <si>
    <t>สพร.6</t>
  </si>
  <si>
    <t>ขอนแก่น</t>
  </si>
  <si>
    <t>กาฬสินธุ์</t>
  </si>
  <si>
    <t>มุกดาหาร</t>
  </si>
  <si>
    <t>หนองบัวลำภู</t>
  </si>
  <si>
    <t>มหาสารคาม</t>
  </si>
  <si>
    <t>รวม สพร.7</t>
  </si>
  <si>
    <t>สพร.7</t>
  </si>
  <si>
    <t>อุบลราชธานี</t>
  </si>
  <si>
    <t>ศรีสะเกษ</t>
  </si>
  <si>
    <t>อำนาจเจริญ</t>
  </si>
  <si>
    <t>ร้อยเอ็ด</t>
  </si>
  <si>
    <t>ยโสธร</t>
  </si>
  <si>
    <t>รวม สพร. 8</t>
  </si>
  <si>
    <t>สพร.8</t>
  </si>
  <si>
    <t>นครสวรรค์</t>
  </si>
  <si>
    <t>พิจิตร</t>
  </si>
  <si>
    <t>กำแพงเพชร</t>
  </si>
  <si>
    <t>ตาก</t>
  </si>
  <si>
    <t>รวม  สพร. 9</t>
  </si>
  <si>
    <t>สพร. 9</t>
  </si>
  <si>
    <t>พิษณุโลก</t>
  </si>
  <si>
    <t>เลย</t>
  </si>
  <si>
    <t>เพชรบูรณ์</t>
  </si>
  <si>
    <t>อุตรดิตถ์</t>
  </si>
  <si>
    <t>สุโขทัย</t>
  </si>
  <si>
    <t>รวม สพร. 10</t>
  </si>
  <si>
    <t>สพร. 10</t>
  </si>
  <si>
    <t>ลำปาง</t>
  </si>
  <si>
    <t>ลำพูน</t>
  </si>
  <si>
    <t>แพร่</t>
  </si>
  <si>
    <t>รวม สพร. 11</t>
  </si>
  <si>
    <t>สพร. 11</t>
  </si>
  <si>
    <t>สุราษฎร์ธานี</t>
  </si>
  <si>
    <t>ชุมพร</t>
  </si>
  <si>
    <t>ระนอง</t>
  </si>
  <si>
    <t>รวม สพร. 12</t>
  </si>
  <si>
    <t>สพร. 12</t>
  </si>
  <si>
    <t>สงขลา</t>
  </si>
  <si>
    <t>สตูล</t>
  </si>
  <si>
    <t>รวม สพร. 13</t>
  </si>
  <si>
    <t>สพร. 13</t>
  </si>
  <si>
    <t>กรุงเทพฯ</t>
  </si>
  <si>
    <t>รวม สพร.14</t>
  </si>
  <si>
    <t>สพร. 14</t>
  </si>
  <si>
    <t>ปทุมธานี</t>
  </si>
  <si>
    <t>นนทบุรี</t>
  </si>
  <si>
    <t>นครนายก</t>
  </si>
  <si>
    <t>รวม สพร. 15</t>
  </si>
  <si>
    <t>สพร. 15</t>
  </si>
  <si>
    <t>พระนครศรีอยุธยา</t>
  </si>
  <si>
    <t>อ่างทอง</t>
  </si>
  <si>
    <t>สระบุรี</t>
  </si>
  <si>
    <t>ลพบุรี</t>
  </si>
  <si>
    <t>รวม สพร. 16</t>
  </si>
  <si>
    <t>สพร. 16</t>
  </si>
  <si>
    <t>นครปฐม</t>
  </si>
  <si>
    <t>สมุทรสาคร</t>
  </si>
  <si>
    <t>สมุทรสงคราม</t>
  </si>
  <si>
    <t>รวม สพร. 17</t>
  </si>
  <si>
    <t>สพร. 17</t>
  </si>
  <si>
    <t>ระยอง</t>
  </si>
  <si>
    <t>จันทบุรี</t>
  </si>
  <si>
    <t>ตราด</t>
  </si>
  <si>
    <t>รวม สพร. 18</t>
  </si>
  <si>
    <t>สพร. 18</t>
  </si>
  <si>
    <t>อุดรธานี</t>
  </si>
  <si>
    <t>หนองคาย</t>
  </si>
  <si>
    <t>บึงกาฬ</t>
  </si>
  <si>
    <t>สกลนคร</t>
  </si>
  <si>
    <t>นครพนม</t>
  </si>
  <si>
    <t>รวม สพร. 19</t>
  </si>
  <si>
    <t>สพร. 19</t>
  </si>
  <si>
    <t>เชียงใหม่</t>
  </si>
  <si>
    <t>แม่ฮ่องสอน</t>
  </si>
  <si>
    <t>รวม สพร. 20</t>
  </si>
  <si>
    <t>สพร. 20</t>
  </si>
  <si>
    <t>เชียงราย</t>
  </si>
  <si>
    <t>พะเยา</t>
  </si>
  <si>
    <t>น่าน</t>
  </si>
  <si>
    <t>รวม สพร. 21</t>
  </si>
  <si>
    <t>สพร. 21</t>
  </si>
  <si>
    <t>ภูเก็ต</t>
  </si>
  <si>
    <t>พังงา</t>
  </si>
  <si>
    <t>กระบี่</t>
  </si>
  <si>
    <t>รวม สพร. 22</t>
  </si>
  <si>
    <t>สพร. 22</t>
  </si>
  <si>
    <t>นครศรีธรรมราช</t>
  </si>
  <si>
    <t>พัทลุง</t>
  </si>
  <si>
    <t>ตรัง</t>
  </si>
  <si>
    <t>สพร. 23 ปัตตานี</t>
  </si>
  <si>
    <t xml:space="preserve">สพร. 24 ยะลา </t>
  </si>
  <si>
    <t>สพร. 25 นราธิวาส</t>
  </si>
  <si>
    <t>หน่วยงาน</t>
  </si>
  <si>
    <t>เป้าหมาย</t>
  </si>
  <si>
    <t>รวมเข้า</t>
  </si>
  <si>
    <t>สถาบันพัฒนาฝีมือแรงงาน 1 สมุทรปราการ</t>
  </si>
  <si>
    <t>สถาบันพัฒนาฝีมือแรงงาน 2 สุพรรณบุรี</t>
  </si>
  <si>
    <t>สถาบันพัฒนาฝีมือแรงงาน 3 ชลบุรี</t>
  </si>
  <si>
    <t>ศูนย์พัฒนาฝีมือแรงงานจังหวัดปราจีนบุรี</t>
  </si>
  <si>
    <t>ศูนย์พัฒนาฝีมือแรงงานจังหวัดสระแก้ว</t>
  </si>
  <si>
    <t>สถาบันพัฒนาฝีมือแรงงาน 4 ราชบุรี</t>
  </si>
  <si>
    <t>สถาบันพัฒนาฝีมือแรงงาน 5 นครราชสีมา</t>
  </si>
  <si>
    <t>สถาบันพัฒนาฝีมือแรงงาน 6 ขอนแก่น</t>
  </si>
  <si>
    <t>สถาบันพัฒนาฝีมือแรงงาน 7 อุบลราชธานี</t>
  </si>
  <si>
    <t>สถาบันพัฒนาฝีมือแรงงาน 8 นครสวรรค์</t>
  </si>
  <si>
    <t>สถาบันพัฒนาฝีมือแรงงาน 9 พิษณุโลก</t>
  </si>
  <si>
    <t>สถาบันพัฒนาฝีมือแรงงาน 10 ลำปาง</t>
  </si>
  <si>
    <t>สถาบันพัฒนาฝีมือแรงงาน 11 สุราษฎร์ธานี</t>
  </si>
  <si>
    <t>สถาบันพัฒนาฝีมือแรงงาน 18 อุดรธานี</t>
  </si>
  <si>
    <t>สถาบันพัฒนาฝีมือแรงงาน 17 ระยอง</t>
  </si>
  <si>
    <t>สถาบันพัฒนาฝีมือแรงงาน 15 พระนครศรีอยุธยา</t>
  </si>
  <si>
    <t>สถาบันพัฒนาฝีมือแรงงาน 14 ปทุมธานี</t>
  </si>
  <si>
    <t>สถาบันพัฒนาฝีมือแรงงาน 13 กรุงเทพมหานคร</t>
  </si>
  <si>
    <t>สถาบันพัฒนาฝีมือแรงงาน 19 เชียงใหม่</t>
  </si>
  <si>
    <t>ศูนย์พัฒนาฝีมือแรงงานจังหวัดแม่ฮ่องสอน</t>
  </si>
  <si>
    <t>สถาบันพัฒนาฝีมือแรงงาน 20 เชียงราย</t>
  </si>
  <si>
    <t>สถาบันพัฒนาฝีมือแรงงาน 21 ภูเก็ต</t>
  </si>
  <si>
    <t>สถาบันพัฒนาฝีมือแรงงาน 22 นครศรีธรรมราช</t>
  </si>
  <si>
    <t>สถาบันพัฒนาฝีมือแรงงาน 25 นราธิวาส</t>
  </si>
  <si>
    <t>โครงการ 1</t>
  </si>
  <si>
    <t>สถาบันพัฒนาฝีมือแรงงาน 23 ปัตตานี</t>
  </si>
  <si>
    <t>สถาบันพัฒนาฝีมือแรงงาน 24 ยะลา</t>
  </si>
  <si>
    <t>สถาบันพัฒนาฝีมือแรงงาน 12 สงขลา</t>
  </si>
  <si>
    <t>สถาบันพัฒนาฝีมือแรงงาน 16 นครปฐม</t>
  </si>
  <si>
    <t>ร้อยละ</t>
  </si>
  <si>
    <t>โครงการ 2</t>
  </si>
  <si>
    <t>ฝึกอบรมฝีมือแรงงาน</t>
  </si>
  <si>
    <t>ในพื้นที่ชายแดนภาคใต้</t>
  </si>
  <si>
    <t xml:space="preserve"> พัฒนาฝีมือแรงงานร่วมเทิดทูน</t>
  </si>
  <si>
    <t>สถาบันพระมหากษัตริย์</t>
  </si>
  <si>
    <t>โครงการ 3</t>
  </si>
  <si>
    <t>ในพื้นที่เขตเศรษฐกิจพิเศษ</t>
  </si>
  <si>
    <t>โครงการ 5</t>
  </si>
  <si>
    <t>ฝึกอบรมฝีมือแรงงานรองรับ</t>
  </si>
  <si>
    <t>ระบบขนส่งด้านโลจิสติกส์ และก่อสร้าง</t>
  </si>
  <si>
    <t>โครงการ 6</t>
  </si>
  <si>
    <t>ฝึกอบรมฝีมือแรงงานนานาชาติ</t>
  </si>
  <si>
    <t>รวมทั้งสิ้น</t>
  </si>
  <si>
    <t>เพิ่มผลิตภาพแรงงานไทย</t>
  </si>
  <si>
    <t>สพร. 11 สุราษฎร์ธานี</t>
  </si>
  <si>
    <t>สพร. 10 ลำปาง</t>
  </si>
  <si>
    <t>สพร. 12 สงขลา</t>
  </si>
  <si>
    <t>สพร. 13 กรุงเทพมหานคร</t>
  </si>
  <si>
    <t>สพร. 14 ปทุมธานี</t>
  </si>
  <si>
    <t>สพร. 15 พระนครศรีอยุธยา</t>
  </si>
  <si>
    <t>สพร. 16 นครปฐม</t>
  </si>
  <si>
    <t>สพร. 17 ระยอง</t>
  </si>
  <si>
    <t>สพร. 18 อุดรธานี</t>
  </si>
  <si>
    <t>สพร. 19 เชียงใหม่</t>
  </si>
  <si>
    <t>สพร. 20 เชียงราย</t>
  </si>
  <si>
    <t>สพร. 21 ภูเก็ต</t>
  </si>
  <si>
    <t>สพร. 22 นครศรีธรรมราช</t>
  </si>
  <si>
    <t>สำนักมาตรฐานและทดสอบฝีมือแรงงาน</t>
  </si>
  <si>
    <t>โครงการ 8</t>
  </si>
  <si>
    <t>โครงการพัฒนาศักยภาพแรงงานรองรับภาคอุตสาหกรรมและบริการเพื่อการแข่งขัน</t>
  </si>
  <si>
    <t>ภาคอุตสาหกรรมและบริการ</t>
  </si>
  <si>
    <t>ทดสอบมาตรฐานฝีมือแรงงาน</t>
  </si>
  <si>
    <t>ส่งเสริมและสนับสนุนให้สถานประกอบกิจการ</t>
  </si>
  <si>
    <t>ดำเนินการฝึกอบรมฯ ตาม พ.ร.บ ส่งเสริมฯ</t>
  </si>
  <si>
    <t>โครงการ 9</t>
  </si>
  <si>
    <t>โครงการ 10</t>
  </si>
  <si>
    <t>ฝึกอบรมแรงงานกลุ่มเป้าหมายเฉพาะ</t>
  </si>
  <si>
    <t>เพื่อเพิ่มโอกาสในการประกอบอาชีพ</t>
  </si>
  <si>
    <t>ฝึกอบรมแรงงานผู้สูงอายุ</t>
  </si>
  <si>
    <t xml:space="preserve">ผลผลิตที่ 1 </t>
  </si>
  <si>
    <t>ผลการดำเนินงานพัฒนาฝีมือแรงงาน ปีงบประมาณ 2560</t>
  </si>
  <si>
    <t>พัฒนาฝีมือแรงงานเพื่อส่งเสริมการประกอบอาชีพ</t>
  </si>
  <si>
    <t>ผลงาน</t>
  </si>
  <si>
    <t xml:space="preserve">  เป้าหมาย 12 เดือน</t>
  </si>
  <si>
    <t>สรุปผลการดำเนินงานพัฒนาฝีมือแรงงานในภาพรวมทุกผลผลิต/กิจกรรม/โครงการ ปีงบประมาณ 2560</t>
  </si>
  <si>
    <t>โครงการ 7</t>
  </si>
  <si>
    <t>ตุลาคม 2559 - กันยายน 2560  เป้าหมาย 12 เดือน</t>
  </si>
  <si>
    <t>ตุลาคม 2559 - กันยายน 2560   เป้าหมาย 12 เดือน</t>
  </si>
  <si>
    <t xml:space="preserve">ตุลาคม 2559  - กันยายน 2560  </t>
  </si>
  <si>
    <t>ข้อมูล ณ วันที่ 2 ต.ค.60</t>
  </si>
  <si>
    <t>สพร. 1 สมุทรปราการ</t>
  </si>
  <si>
    <t>สำนักงานพัฒนาฝีมือแรงงานจังหวัดฉะเชิงเทรา</t>
  </si>
  <si>
    <t>สำนักงานพัฒนาฝีมือแรงงานจังหวัดสิงห์บุรี</t>
  </si>
  <si>
    <t>สำนักงานพัฒนาฝีมือแรงงานจังหวัดชัยนาท</t>
  </si>
  <si>
    <t>สำนักงานพัฒนาฝีมือแรงงานจังหวัดอุทัยธานี</t>
  </si>
  <si>
    <t>สำนักงานพัฒนาฝีมือแรงงานจังหวัดเพชรบุรี</t>
  </si>
  <si>
    <t>สำนักงานพัฒนาฝีมือแรงงานจังหวัดกาญจนบุรี</t>
  </si>
  <si>
    <t>สำนักงานพัฒนาฝีมือแรงงานจังหวัดประจวบคีรีขันธ์</t>
  </si>
  <si>
    <t>สำนักงานพัฒนาฝีมือแรงงานจังหวัดชัยภูมิ</t>
  </si>
  <si>
    <t>สำนักงานพัฒนาฝีมือแรงงานจังหวัดสุรินทร์</t>
  </si>
  <si>
    <t>สำนักงานพัฒนาฝีมือแรงงานจังหวัดบุรีรัมย์</t>
  </si>
  <si>
    <t>สำนักงานพัฒนาฝีมือแรงงานจังหวัดกาฬสินธุ์</t>
  </si>
  <si>
    <t>สำนักงานพัฒนาฝีมือแรงงานจังหวัดมุกดาหาร</t>
  </si>
  <si>
    <t>สำนักงานพัฒนาฝีมือแรงงานจังหวัดหนองบัวลำภู</t>
  </si>
  <si>
    <t>สำนักงานพัฒนาฝีมือแรงงานจังหวัดมหาสารคาม</t>
  </si>
  <si>
    <t>สำนักงานพัฒนาฝีมือแรงงานจังหวัดศรีสะเกษ</t>
  </si>
  <si>
    <t>สำนักงานพัฒนาฝีมือแรงงานจังหวัดอำนาจเจริญ</t>
  </si>
  <si>
    <t>สำนักงานพัฒนาฝีมือแรงงานจังหวัดร้อยเอ็ด</t>
  </si>
  <si>
    <t>สำนักงานพัฒนาฝีมือแรงงานจังหวัดยโสธร</t>
  </si>
  <si>
    <t>สำนักงานพัฒนาฝีมือแรงงานจังหวัดพิจิตร</t>
  </si>
  <si>
    <t>สำนักงานพัฒนาฝีมือแรงงานจังหวัดกำแพงเพชร</t>
  </si>
  <si>
    <t>สำนักงานพัฒนาฝีมือแรงงานจังหวัดตาก</t>
  </si>
  <si>
    <t>สำนักงานพัฒนาฝีมือแรงงานจังหวัดเลย</t>
  </si>
  <si>
    <t>สำนักงานพัฒนาฝีมือแรงงานจังหวัดเพชรบูรณ์</t>
  </si>
  <si>
    <t>สำนักงานพัฒนาฝีมือแรงงานจังหวัดอุตรดิตถ์</t>
  </si>
  <si>
    <t>สำนักงานพัฒนาฝีมือแรงงานจังหวัดสุโขทัย</t>
  </si>
  <si>
    <t>สำนักงานพัฒนาฝีมือแรงงานจังหวัดลำพูน</t>
  </si>
  <si>
    <t>สำนักงานพัฒนาฝีมือแรงงานจังหวัดแพร่</t>
  </si>
  <si>
    <t>สำนักงานพัฒนาฝีมือแรงงานจังหวัดชุมพร</t>
  </si>
  <si>
    <t>สำนักงานพัฒนาฝีมือแรงงานจังหวัดระนอง</t>
  </si>
  <si>
    <t>สำนักงานพัฒนาฝีมือแรงงานจังหวัดสตูล</t>
  </si>
  <si>
    <t>สำนักงานพัฒนาฝีมือแรงงานจังหวัดนนทบุรี</t>
  </si>
  <si>
    <t>สำนักงานพัฒนาฝีมือแรงงานจังหวัดนครนายก</t>
  </si>
  <si>
    <t>สำนักงานพัฒนาฝีมือแรงงานจังหวัดอ่างทอง</t>
  </si>
  <si>
    <t>สำนักงานพัฒนาฝีมือแรงงานจังหวัดสระบุรี</t>
  </si>
  <si>
    <t>สำนักงานพัฒนาฝีมือแรงงานจังหวัดลพบุรี</t>
  </si>
  <si>
    <t>สำนักงานพัฒนาฝีมือแรงงานจังหวัดสมุทรสาคร</t>
  </si>
  <si>
    <t>สำนักงานพัฒนาฝีมือแรงงานจังหวัดสมุทรสงคราม</t>
  </si>
  <si>
    <t>สำนักงานพัฒนาฝีมือแรงงานจังหวัดจันทบุรี</t>
  </si>
  <si>
    <t>สำนักงานพัฒนาฝีมือแรงงานจังหวัดตราด</t>
  </si>
  <si>
    <t>สำนักงานพัฒนาฝีมือแรงงานจังหวัดหนองคาย</t>
  </si>
  <si>
    <t>สำนักงานพัฒนาฝีมือแรงงานจังหวัดบึงกาฬ</t>
  </si>
  <si>
    <t>สำนักงานพัฒนาฝีมือแรงงานจังหวัดสกลนคร</t>
  </si>
  <si>
    <t>สำนักงานพัฒนาฝีมือแรงงานจังหวัดนครพนม</t>
  </si>
  <si>
    <t>สำนักงานพัฒนาฝีมือแรงงานจังหวัดพะเยา</t>
  </si>
  <si>
    <t>สำนักงานพัฒนาฝีมือแรงงานจังหวัดน่าน</t>
  </si>
  <si>
    <t>สำนักงานพัฒนาฝีมือแรงงานจังหวัดพังงา</t>
  </si>
  <si>
    <t>สำนักงานพัฒนาฝีมือแรงงานจังหวัดกระบี่</t>
  </si>
  <si>
    <t>สำนักงานพัฒนาฝีมือแรงงานจังหวัดพัทลุง</t>
  </si>
  <si>
    <t>สำนักงานพัฒนาฝีมือแรงงานจังหวัดตรัง</t>
  </si>
  <si>
    <t>กลุ่มงานพัฒนาวิทยากรต้นแบบ</t>
  </si>
  <si>
    <t>สพร. 2 สุพรรณบุรี</t>
  </si>
  <si>
    <t>สพร. 3 ชลบุรี</t>
  </si>
  <si>
    <t>สพร. 4 ราชบุรี</t>
  </si>
  <si>
    <t>สพร. 5 นครราชสีมา</t>
  </si>
  <si>
    <t>สพร. 6 ขอนแก่น</t>
  </si>
  <si>
    <t>สพร. 7 อุบลราชธานี</t>
  </si>
  <si>
    <t>สพร. 8 นครสวรรค์</t>
  </si>
  <si>
    <t>สพร. 9 พิษณุโลก</t>
  </si>
  <si>
    <t>สถาบันพัฒนาฝีมือแรงงานนานาชาติเชียงแสน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</si>
</sst>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(* #,##0.00_);_(* \(#,##0.00\);_(* &quot;-&quot;??_);_(@_)"/>
    <numFmt numFmtId="188" formatCode="&quot;$&quot;#,##0_);\(&quot;$&quot;#,##0\)"/>
  </numFmts>
  <fonts count="3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4"/>
      <name val="AngsanaUPC"/>
      <family val="1"/>
    </font>
    <font>
      <sz val="14"/>
      <name val="AngsanaUPC"/>
      <family val="1"/>
      <charset val="222"/>
    </font>
    <font>
      <b/>
      <sz val="12"/>
      <name val="TH SarabunPSK"/>
      <family val="2"/>
    </font>
    <font>
      <b/>
      <sz val="14"/>
      <name val="TH SarabunPSK"/>
      <family val="2"/>
    </font>
    <font>
      <sz val="11"/>
      <color theme="1"/>
      <name val="Tahoma"/>
      <family val="2"/>
      <scheme val="minor"/>
    </font>
    <font>
      <b/>
      <sz val="14"/>
      <color indexed="8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1" fillId="0" borderId="0"/>
    <xf numFmtId="0" fontId="18" fillId="0" borderId="0"/>
    <xf numFmtId="0" fontId="24" fillId="0" borderId="0"/>
    <xf numFmtId="0" fontId="19" fillId="0" borderId="0"/>
    <xf numFmtId="43" fontId="18" fillId="0" borderId="0" applyFont="0" applyFill="0" applyBorder="0" applyAlignment="0" applyProtection="0"/>
    <xf numFmtId="188" fontId="21" fillId="0" borderId="0" applyFont="0" applyFill="0" applyBorder="0" applyAlignment="0" applyProtection="0"/>
    <xf numFmtId="0" fontId="18" fillId="0" borderId="0"/>
    <xf numFmtId="0" fontId="18" fillId="0" borderId="0"/>
    <xf numFmtId="0" fontId="20" fillId="0" borderId="0"/>
  </cellStyleXfs>
  <cellXfs count="87">
    <xf numFmtId="0" fontId="0" fillId="0" borderId="0" xfId="0"/>
    <xf numFmtId="0" fontId="23" fillId="0" borderId="17" xfId="51" applyFont="1" applyFill="1" applyBorder="1" applyAlignment="1">
      <alignment horizontal="left" vertical="top"/>
    </xf>
    <xf numFmtId="0" fontId="25" fillId="34" borderId="17" xfId="51" applyFont="1" applyFill="1" applyBorder="1" applyAlignment="1">
      <alignment horizontal="left" vertical="top"/>
    </xf>
    <xf numFmtId="0" fontId="23" fillId="34" borderId="17" xfId="51" applyFont="1" applyFill="1" applyBorder="1" applyAlignment="1">
      <alignment horizontal="left" vertical="top"/>
    </xf>
    <xf numFmtId="0" fontId="26" fillId="0" borderId="17" xfId="51" applyFont="1" applyFill="1" applyBorder="1" applyAlignment="1">
      <alignment horizontal="left" vertical="top"/>
    </xf>
    <xf numFmtId="0" fontId="26" fillId="34" borderId="17" xfId="51" applyFont="1" applyFill="1" applyBorder="1" applyAlignment="1">
      <alignment horizontal="left" vertical="top"/>
    </xf>
    <xf numFmtId="0" fontId="25" fillId="34" borderId="12" xfId="51" applyFont="1" applyFill="1" applyBorder="1" applyAlignment="1">
      <alignment horizontal="left" vertical="top"/>
    </xf>
    <xf numFmtId="0" fontId="25" fillId="34" borderId="15" xfId="51" applyFont="1" applyFill="1" applyBorder="1" applyAlignment="1">
      <alignment horizontal="left" vertical="top"/>
    </xf>
    <xf numFmtId="0" fontId="23" fillId="0" borderId="18" xfId="51" applyFont="1" applyFill="1" applyBorder="1" applyAlignment="1">
      <alignment horizontal="left" vertical="top"/>
    </xf>
    <xf numFmtId="0" fontId="23" fillId="33" borderId="16" xfId="51" applyFont="1" applyFill="1" applyBorder="1" applyAlignment="1">
      <alignment horizontal="left" vertical="top"/>
    </xf>
    <xf numFmtId="0" fontId="23" fillId="34" borderId="18" xfId="51" applyFont="1" applyFill="1" applyBorder="1" applyAlignment="1">
      <alignment horizontal="left" vertical="top"/>
    </xf>
    <xf numFmtId="0" fontId="23" fillId="34" borderId="16" xfId="51" applyFont="1" applyFill="1" applyBorder="1" applyAlignment="1">
      <alignment horizontal="left" vertical="top"/>
    </xf>
    <xf numFmtId="0" fontId="23" fillId="34" borderId="14" xfId="51" applyFont="1" applyFill="1" applyBorder="1" applyAlignment="1">
      <alignment horizontal="left" vertical="top"/>
    </xf>
    <xf numFmtId="0" fontId="26" fillId="34" borderId="16" xfId="51" applyFont="1" applyFill="1" applyBorder="1" applyAlignment="1">
      <alignment horizontal="left" vertical="top"/>
    </xf>
    <xf numFmtId="0" fontId="26" fillId="0" borderId="18" xfId="51" applyFont="1" applyFill="1" applyBorder="1" applyAlignment="1">
      <alignment horizontal="left" vertical="top"/>
    </xf>
    <xf numFmtId="0" fontId="26" fillId="34" borderId="12" xfId="51" applyFont="1" applyFill="1" applyBorder="1" applyAlignment="1">
      <alignment horizontal="left" vertical="top"/>
    </xf>
    <xf numFmtId="0" fontId="23" fillId="34" borderId="12" xfId="51" applyFont="1" applyFill="1" applyBorder="1" applyAlignment="1">
      <alignment horizontal="left" vertical="top"/>
    </xf>
    <xf numFmtId="0" fontId="23" fillId="34" borderId="15" xfId="51" applyFont="1" applyFill="1" applyBorder="1" applyAlignment="1">
      <alignment horizontal="left" vertical="top"/>
    </xf>
    <xf numFmtId="0" fontId="27" fillId="0" borderId="13" xfId="0" applyNumberFormat="1" applyFont="1" applyFill="1" applyBorder="1" applyAlignment="1">
      <alignment vertical="center"/>
    </xf>
    <xf numFmtId="3" fontId="23" fillId="0" borderId="13" xfId="0" applyNumberFormat="1" applyFont="1" applyFill="1" applyBorder="1" applyAlignment="1">
      <alignment vertical="center"/>
    </xf>
    <xf numFmtId="0" fontId="27" fillId="0" borderId="13" xfId="51" applyFont="1" applyFill="1" applyBorder="1" applyAlignment="1">
      <alignment vertical="center"/>
    </xf>
    <xf numFmtId="0" fontId="23" fillId="0" borderId="13" xfId="51" applyFont="1" applyFill="1" applyBorder="1" applyAlignment="1">
      <alignment vertical="center"/>
    </xf>
    <xf numFmtId="0" fontId="27" fillId="0" borderId="13" xfId="51" applyNumberFormat="1" applyFont="1" applyFill="1" applyBorder="1" applyAlignment="1">
      <alignment vertical="center"/>
    </xf>
    <xf numFmtId="0" fontId="27" fillId="0" borderId="13" xfId="51" applyFont="1" applyFill="1" applyBorder="1" applyAlignment="1">
      <alignment horizontal="left" vertical="center"/>
    </xf>
    <xf numFmtId="0" fontId="22" fillId="0" borderId="13" xfId="51" applyFont="1" applyFill="1" applyBorder="1" applyAlignment="1">
      <alignment vertical="top"/>
    </xf>
    <xf numFmtId="0" fontId="23" fillId="0" borderId="13" xfId="51" applyFont="1" applyFill="1" applyBorder="1" applyAlignment="1">
      <alignment vertical="top"/>
    </xf>
    <xf numFmtId="3" fontId="23" fillId="0" borderId="13" xfId="51" applyNumberFormat="1" applyFont="1" applyFill="1" applyBorder="1" applyAlignment="1">
      <alignment vertical="center"/>
    </xf>
    <xf numFmtId="3" fontId="23" fillId="0" borderId="13" xfId="51" applyNumberFormat="1" applyFont="1" applyFill="1" applyBorder="1" applyAlignment="1">
      <alignment vertical="top"/>
    </xf>
    <xf numFmtId="0" fontId="28" fillId="0" borderId="13" xfId="0" applyNumberFormat="1" applyFont="1" applyFill="1" applyBorder="1" applyAlignment="1">
      <alignment vertical="center"/>
    </xf>
    <xf numFmtId="0" fontId="28" fillId="0" borderId="13" xfId="51" applyFont="1" applyFill="1" applyBorder="1" applyAlignment="1">
      <alignment vertical="center"/>
    </xf>
    <xf numFmtId="0" fontId="28" fillId="0" borderId="13" xfId="51" applyNumberFormat="1" applyFont="1" applyFill="1" applyBorder="1" applyAlignment="1">
      <alignment vertical="center"/>
    </xf>
    <xf numFmtId="0" fontId="28" fillId="0" borderId="13" xfId="51" applyFont="1" applyFill="1" applyBorder="1" applyAlignment="1">
      <alignment horizontal="left" vertical="center"/>
    </xf>
    <xf numFmtId="3" fontId="28" fillId="0" borderId="13" xfId="0" applyNumberFormat="1" applyFont="1" applyFill="1" applyBorder="1"/>
    <xf numFmtId="2" fontId="23" fillId="0" borderId="13" xfId="0" applyNumberFormat="1" applyFont="1" applyFill="1" applyBorder="1" applyAlignment="1">
      <alignment horizontal="right"/>
    </xf>
    <xf numFmtId="2" fontId="27" fillId="0" borderId="13" xfId="0" applyNumberFormat="1" applyFont="1" applyFill="1" applyBorder="1" applyAlignment="1">
      <alignment horizontal="right"/>
    </xf>
    <xf numFmtId="0" fontId="27" fillId="0" borderId="0" xfId="0" applyFont="1" applyFill="1"/>
    <xf numFmtId="0" fontId="27" fillId="0" borderId="13" xfId="0" applyFont="1" applyFill="1" applyBorder="1" applyAlignment="1">
      <alignment horizontal="center"/>
    </xf>
    <xf numFmtId="0" fontId="23" fillId="0" borderId="13" xfId="0" applyFont="1" applyFill="1" applyBorder="1" applyAlignment="1">
      <alignment horizontal="center"/>
    </xf>
    <xf numFmtId="3" fontId="23" fillId="0" borderId="13" xfId="0" applyNumberFormat="1" applyFont="1" applyFill="1" applyBorder="1" applyAlignment="1">
      <alignment horizontal="right"/>
    </xf>
    <xf numFmtId="0" fontId="23" fillId="0" borderId="13" xfId="0" applyFont="1" applyFill="1" applyBorder="1" applyAlignment="1">
      <alignment horizontal="right"/>
    </xf>
    <xf numFmtId="3" fontId="23" fillId="0" borderId="13" xfId="0" applyNumberFormat="1" applyFont="1" applyFill="1" applyBorder="1"/>
    <xf numFmtId="0" fontId="23" fillId="0" borderId="13" xfId="0" applyFont="1" applyFill="1" applyBorder="1"/>
    <xf numFmtId="0" fontId="23" fillId="0" borderId="0" xfId="0" applyFont="1" applyFill="1"/>
    <xf numFmtId="3" fontId="27" fillId="0" borderId="13" xfId="0" applyNumberFormat="1" applyFont="1" applyFill="1" applyBorder="1" applyAlignment="1">
      <alignment horizontal="right"/>
    </xf>
    <xf numFmtId="0" fontId="27" fillId="0" borderId="13" xfId="0" applyFont="1" applyFill="1" applyBorder="1" applyAlignment="1">
      <alignment horizontal="right"/>
    </xf>
    <xf numFmtId="0" fontId="27" fillId="0" borderId="13" xfId="0" applyFont="1" applyFill="1" applyBorder="1"/>
    <xf numFmtId="3" fontId="27" fillId="0" borderId="13" xfId="0" applyNumberFormat="1" applyFont="1" applyFill="1" applyBorder="1"/>
    <xf numFmtId="2" fontId="23" fillId="0" borderId="13" xfId="0" applyNumberFormat="1" applyFont="1" applyFill="1" applyBorder="1"/>
    <xf numFmtId="0" fontId="23" fillId="0" borderId="0" xfId="0" applyFont="1" applyFill="1" applyAlignment="1"/>
    <xf numFmtId="3" fontId="27" fillId="0" borderId="13" xfId="0" applyNumberFormat="1" applyFont="1" applyFill="1" applyBorder="1" applyAlignment="1">
      <alignment horizontal="center"/>
    </xf>
    <xf numFmtId="0" fontId="27" fillId="0" borderId="21" xfId="0" applyFont="1" applyFill="1" applyBorder="1" applyAlignment="1"/>
    <xf numFmtId="0" fontId="27" fillId="0" borderId="23" xfId="0" applyFont="1" applyFill="1" applyBorder="1" applyAlignment="1">
      <alignment horizontal="center" vertical="center"/>
    </xf>
    <xf numFmtId="0" fontId="27" fillId="0" borderId="24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8" fillId="0" borderId="0" xfId="0" applyFont="1" applyFill="1"/>
    <xf numFmtId="0" fontId="28" fillId="0" borderId="13" xfId="0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3" fontId="29" fillId="0" borderId="13" xfId="0" applyNumberFormat="1" applyFont="1" applyFill="1" applyBorder="1"/>
    <xf numFmtId="2" fontId="29" fillId="0" borderId="13" xfId="0" applyNumberFormat="1" applyFont="1" applyFill="1" applyBorder="1"/>
    <xf numFmtId="2" fontId="28" fillId="0" borderId="13" xfId="0" applyNumberFormat="1" applyFont="1" applyFill="1" applyBorder="1"/>
    <xf numFmtId="0" fontId="29" fillId="0" borderId="0" xfId="0" applyFont="1" applyFill="1"/>
    <xf numFmtId="0" fontId="28" fillId="0" borderId="13" xfId="0" applyFont="1" applyFill="1" applyBorder="1"/>
    <xf numFmtId="0" fontId="29" fillId="0" borderId="13" xfId="0" applyFont="1" applyFill="1" applyBorder="1"/>
    <xf numFmtId="0" fontId="23" fillId="0" borderId="0" xfId="0" applyFont="1" applyFill="1" applyAlignment="1">
      <alignment horizontal="center"/>
    </xf>
    <xf numFmtId="0" fontId="27" fillId="0" borderId="10" xfId="0" applyFont="1" applyFill="1" applyBorder="1" applyAlignment="1">
      <alignment horizontal="center"/>
    </xf>
    <xf numFmtId="0" fontId="27" fillId="0" borderId="19" xfId="0" applyFont="1" applyFill="1" applyBorder="1" applyAlignment="1">
      <alignment horizontal="center"/>
    </xf>
    <xf numFmtId="0" fontId="27" fillId="0" borderId="19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/>
    </xf>
    <xf numFmtId="0" fontId="27" fillId="0" borderId="13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right"/>
    </xf>
    <xf numFmtId="0" fontId="23" fillId="0" borderId="13" xfId="0" applyFont="1" applyFill="1" applyBorder="1" applyAlignment="1">
      <alignment horizontal="center"/>
    </xf>
    <xf numFmtId="0" fontId="23" fillId="0" borderId="14" xfId="0" applyFont="1" applyFill="1" applyBorder="1" applyAlignment="1">
      <alignment horizontal="center"/>
    </xf>
    <xf numFmtId="0" fontId="23" fillId="0" borderId="20" xfId="0" applyFont="1" applyFill="1" applyBorder="1" applyAlignment="1">
      <alignment horizontal="center"/>
    </xf>
    <xf numFmtId="0" fontId="23" fillId="0" borderId="15" xfId="0" applyFont="1" applyFill="1" applyBorder="1" applyAlignment="1">
      <alignment horizontal="center"/>
    </xf>
    <xf numFmtId="0" fontId="27" fillId="0" borderId="16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27" fillId="0" borderId="22" xfId="0" applyFont="1" applyFill="1" applyBorder="1" applyAlignment="1">
      <alignment horizontal="center" vertical="center"/>
    </xf>
    <xf numFmtId="0" fontId="28" fillId="0" borderId="21" xfId="0" applyFont="1" applyFill="1" applyBorder="1" applyAlignment="1">
      <alignment horizontal="right"/>
    </xf>
    <xf numFmtId="0" fontId="29" fillId="0" borderId="0" xfId="0" applyFont="1" applyFill="1" applyAlignment="1">
      <alignment horizontal="center"/>
    </xf>
    <xf numFmtId="0" fontId="28" fillId="0" borderId="13" xfId="0" applyFont="1" applyFill="1" applyBorder="1" applyAlignment="1">
      <alignment horizontal="center" vertical="center"/>
    </xf>
    <xf numFmtId="0" fontId="23" fillId="35" borderId="14" xfId="51" applyFont="1" applyFill="1" applyBorder="1" applyAlignment="1">
      <alignment horizontal="left" vertical="top"/>
    </xf>
    <xf numFmtId="0" fontId="23" fillId="35" borderId="15" xfId="51" applyFont="1" applyFill="1" applyBorder="1" applyAlignment="1">
      <alignment horizontal="left" vertical="top"/>
    </xf>
    <xf numFmtId="0" fontId="23" fillId="35" borderId="13" xfId="51" applyFont="1" applyFill="1" applyBorder="1" applyAlignment="1">
      <alignment horizontal="left"/>
    </xf>
    <xf numFmtId="0" fontId="23" fillId="35" borderId="13" xfId="51" applyFont="1" applyFill="1" applyBorder="1" applyAlignment="1">
      <alignment horizontal="left" vertical="top"/>
    </xf>
    <xf numFmtId="0" fontId="25" fillId="35" borderId="14" xfId="51" applyFont="1" applyFill="1" applyBorder="1" applyAlignment="1">
      <alignment horizontal="left" vertical="top"/>
    </xf>
    <xf numFmtId="0" fontId="25" fillId="35" borderId="15" xfId="51" applyFont="1" applyFill="1" applyBorder="1" applyAlignment="1">
      <alignment horizontal="left" vertical="top"/>
    </xf>
  </cellXfs>
  <cellStyles count="54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Comma 11" xfId="42"/>
    <cellStyle name="Comma 2" xfId="43"/>
    <cellStyle name="Comma 3" xfId="44"/>
    <cellStyle name="Normal" xfId="0" builtinId="0"/>
    <cellStyle name="Normal 16" xfId="45"/>
    <cellStyle name="Normal 2" xfId="46"/>
    <cellStyle name="Normal 3" xfId="47"/>
    <cellStyle name="Normal 4" xfId="48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เครื่องหมายจุลภาค 2" xfId="49"/>
    <cellStyle name="เครื่องหมายจุลภาค 75" xfId="50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กติ 2" xfId="51"/>
    <cellStyle name="ปกติ 2 10" xfId="52"/>
    <cellStyle name="ปกติ 2 2" xfId="53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8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109" sqref="A109:XFD112"/>
    </sheetView>
  </sheetViews>
  <sheetFormatPr defaultRowHeight="18.75" x14ac:dyDescent="0.3"/>
  <cols>
    <col min="1" max="1" width="31.875" style="35" customWidth="1"/>
    <col min="2" max="7" width="6.875" style="35" customWidth="1"/>
    <col min="8" max="8" width="7" style="35" customWidth="1"/>
    <col min="9" max="19" width="6.875" style="35" customWidth="1"/>
    <col min="20" max="16384" width="9" style="35"/>
  </cols>
  <sheetData>
    <row r="1" spans="1:19" x14ac:dyDescent="0.3">
      <c r="A1" s="63" t="s">
        <v>198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</row>
    <row r="2" spans="1:19" x14ac:dyDescent="0.3">
      <c r="A2" s="63" t="s">
        <v>204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</row>
    <row r="4" spans="1:19" x14ac:dyDescent="0.3">
      <c r="A4" s="69" t="s">
        <v>125</v>
      </c>
      <c r="B4" s="64" t="s">
        <v>152</v>
      </c>
      <c r="C4" s="64"/>
      <c r="D4" s="64"/>
      <c r="E4" s="64" t="s">
        <v>158</v>
      </c>
      <c r="F4" s="64"/>
      <c r="G4" s="64"/>
      <c r="H4" s="64" t="s">
        <v>163</v>
      </c>
      <c r="I4" s="64"/>
      <c r="J4" s="64"/>
      <c r="K4" s="64" t="s">
        <v>165</v>
      </c>
      <c r="L4" s="64"/>
      <c r="M4" s="64"/>
      <c r="N4" s="64" t="s">
        <v>168</v>
      </c>
      <c r="O4" s="64"/>
      <c r="P4" s="64"/>
      <c r="Q4" s="64" t="s">
        <v>203</v>
      </c>
      <c r="R4" s="64"/>
      <c r="S4" s="64"/>
    </row>
    <row r="5" spans="1:19" x14ac:dyDescent="0.3">
      <c r="A5" s="69"/>
      <c r="B5" s="65" t="s">
        <v>161</v>
      </c>
      <c r="C5" s="65"/>
      <c r="D5" s="65"/>
      <c r="E5" s="65" t="s">
        <v>159</v>
      </c>
      <c r="F5" s="65"/>
      <c r="G5" s="65"/>
      <c r="H5" s="65" t="s">
        <v>159</v>
      </c>
      <c r="I5" s="65"/>
      <c r="J5" s="65"/>
      <c r="K5" s="65" t="s">
        <v>166</v>
      </c>
      <c r="L5" s="65"/>
      <c r="M5" s="65"/>
      <c r="N5" s="66" t="s">
        <v>169</v>
      </c>
      <c r="O5" s="66"/>
      <c r="P5" s="66"/>
      <c r="Q5" s="66" t="s">
        <v>171</v>
      </c>
      <c r="R5" s="66"/>
      <c r="S5" s="66"/>
    </row>
    <row r="6" spans="1:19" x14ac:dyDescent="0.3">
      <c r="A6" s="69"/>
      <c r="B6" s="68" t="s">
        <v>162</v>
      </c>
      <c r="C6" s="68"/>
      <c r="D6" s="68"/>
      <c r="E6" s="68" t="s">
        <v>160</v>
      </c>
      <c r="F6" s="68"/>
      <c r="G6" s="68"/>
      <c r="H6" s="68" t="s">
        <v>164</v>
      </c>
      <c r="I6" s="68"/>
      <c r="J6" s="68"/>
      <c r="K6" s="68" t="s">
        <v>167</v>
      </c>
      <c r="L6" s="68"/>
      <c r="M6" s="68"/>
      <c r="N6" s="67"/>
      <c r="O6" s="67"/>
      <c r="P6" s="67"/>
      <c r="Q6" s="67"/>
      <c r="R6" s="67"/>
      <c r="S6" s="67"/>
    </row>
    <row r="7" spans="1:19" x14ac:dyDescent="0.3">
      <c r="A7" s="69"/>
      <c r="B7" s="36" t="s">
        <v>126</v>
      </c>
      <c r="C7" s="36" t="s">
        <v>127</v>
      </c>
      <c r="D7" s="36" t="s">
        <v>157</v>
      </c>
      <c r="E7" s="36" t="s">
        <v>126</v>
      </c>
      <c r="F7" s="36" t="s">
        <v>127</v>
      </c>
      <c r="G7" s="36" t="s">
        <v>157</v>
      </c>
      <c r="H7" s="36" t="s">
        <v>126</v>
      </c>
      <c r="I7" s="36" t="s">
        <v>127</v>
      </c>
      <c r="J7" s="36" t="s">
        <v>157</v>
      </c>
      <c r="K7" s="36" t="s">
        <v>126</v>
      </c>
      <c r="L7" s="36" t="s">
        <v>127</v>
      </c>
      <c r="M7" s="36" t="s">
        <v>157</v>
      </c>
      <c r="N7" s="36" t="s">
        <v>126</v>
      </c>
      <c r="O7" s="36" t="s">
        <v>127</v>
      </c>
      <c r="P7" s="36" t="s">
        <v>157</v>
      </c>
      <c r="Q7" s="36" t="s">
        <v>126</v>
      </c>
      <c r="R7" s="36" t="s">
        <v>127</v>
      </c>
      <c r="S7" s="36" t="s">
        <v>157</v>
      </c>
    </row>
    <row r="8" spans="1:19" s="42" customFormat="1" x14ac:dyDescent="0.3">
      <c r="A8" s="37" t="s">
        <v>170</v>
      </c>
      <c r="B8" s="38">
        <f>SUM(B10+B13+B18+B22+B27+B32+B38+B44+B49+B55+B59+B63+B66+B68+B72+B77+B81+B85+B91+B94+B98+B102+B106+B107+B108)</f>
        <v>5000</v>
      </c>
      <c r="C8" s="38">
        <f>SUM(C10+C13+C18+C22+C27+C32+C38+C44+C49+C55+C59+C63+C66+C68+C72+C77+C81+C85+C91+C94+C98+C102+C106+C107+C108)</f>
        <v>6319</v>
      </c>
      <c r="D8" s="33">
        <f>SUM(C8*100/B8)</f>
        <v>126.38</v>
      </c>
      <c r="E8" s="39">
        <f>SUM(E63+E106+E107+E108)</f>
        <v>800</v>
      </c>
      <c r="F8" s="39">
        <f>SUM(F63+F106+F107+F108)</f>
        <v>867</v>
      </c>
      <c r="G8" s="33">
        <f>SUM(F8*100/E8)</f>
        <v>108.375</v>
      </c>
      <c r="H8" s="38">
        <f>SUM(H10+H13+H18+H22+H27+H32+H38+H44+H49+H55+H59+H63+H66+H68+H72+H77+H81+H85+H91+H94+H98+H102+H106+H107+H108)</f>
        <v>16000</v>
      </c>
      <c r="I8" s="38">
        <f>SUM(I10+I13+I18+I22+I27+I32+I38+I44+I49+I55+I59+I63+I66+I68+I72+I77+I81+I85+I91+I94+I98+I102+I106+I107+I108)</f>
        <v>19559</v>
      </c>
      <c r="J8" s="33">
        <f>SUM(I8*100/H8)</f>
        <v>122.24375000000001</v>
      </c>
      <c r="K8" s="38">
        <f>SUM(K10+K13+K18+K22+K27+K32+K38+K44+K49+K55+K59+K63+K66+K68+K72+K77+K81+K85+K91+K94+K98+K102+K106+K107+K108)</f>
        <v>17840</v>
      </c>
      <c r="L8" s="38">
        <f>SUM(L10+L13+L18+L22+L27+L32+L38+L44+L49+L55+L59+L63+L66+L68+L72+L77+L81+L85+L91+L94+L98+L102+L106+L107+L108)</f>
        <v>20958</v>
      </c>
      <c r="M8" s="33">
        <f>SUM(L8*100/K8)</f>
        <v>117.47757847533633</v>
      </c>
      <c r="N8" s="38">
        <f>SUM(N9)</f>
        <v>2000</v>
      </c>
      <c r="O8" s="38">
        <f>SUM(O9)</f>
        <v>2429</v>
      </c>
      <c r="P8" s="39">
        <f>SUM(O8*100/N8)</f>
        <v>121.45</v>
      </c>
      <c r="Q8" s="40">
        <v>10000</v>
      </c>
      <c r="R8" s="40">
        <f>SUM(R10+R13+R18+R22+R27+R32+R38+R44+R49+R55+R59+R63+R66+R68+R72+R77+R81+R85+R91+R94+R98+R102+R106+R107+R108)</f>
        <v>13750</v>
      </c>
      <c r="S8" s="41">
        <f>SUM(R8*100/Q8)</f>
        <v>137.5</v>
      </c>
    </row>
    <row r="9" spans="1:19" x14ac:dyDescent="0.3">
      <c r="A9" s="20" t="s">
        <v>2</v>
      </c>
      <c r="B9" s="21"/>
      <c r="C9" s="36"/>
      <c r="D9" s="33"/>
      <c r="E9" s="36"/>
      <c r="F9" s="36"/>
      <c r="G9" s="36"/>
      <c r="H9" s="36"/>
      <c r="I9" s="36"/>
      <c r="J9" s="36"/>
      <c r="K9" s="36"/>
      <c r="L9" s="36"/>
      <c r="M9" s="33"/>
      <c r="N9" s="43">
        <v>2000</v>
      </c>
      <c r="O9" s="43">
        <v>2429</v>
      </c>
      <c r="P9" s="44">
        <f t="shared" ref="P9" si="0">SUM(O9*100/N9)</f>
        <v>121.45</v>
      </c>
      <c r="Q9" s="45"/>
      <c r="R9" s="46"/>
      <c r="S9" s="45"/>
    </row>
    <row r="10" spans="1:19" s="42" customFormat="1" x14ac:dyDescent="0.3">
      <c r="A10" s="37" t="s">
        <v>208</v>
      </c>
      <c r="B10" s="25">
        <v>200</v>
      </c>
      <c r="C10" s="39">
        <f>SUM(C11:C12)</f>
        <v>281</v>
      </c>
      <c r="D10" s="33">
        <f t="shared" ref="D10:D66" si="1">SUM(C10*100/B10)</f>
        <v>140.5</v>
      </c>
      <c r="E10" s="37"/>
      <c r="F10" s="37"/>
      <c r="G10" s="37"/>
      <c r="H10" s="39"/>
      <c r="I10" s="39"/>
      <c r="J10" s="37"/>
      <c r="K10" s="39">
        <f>SUM(K11:K12)</f>
        <v>880</v>
      </c>
      <c r="L10" s="38">
        <f>SUM(L11:L12)</f>
        <v>976</v>
      </c>
      <c r="M10" s="33">
        <f t="shared" ref="M10:M66" si="2">SUM(L10*100/K10)</f>
        <v>110.90909090909091</v>
      </c>
      <c r="N10" s="37"/>
      <c r="O10" s="37"/>
      <c r="P10" s="37"/>
      <c r="Q10" s="41">
        <f>SUM(Q11:Q12)</f>
        <v>0</v>
      </c>
      <c r="R10" s="40">
        <f>SUM(R11:R12)</f>
        <v>1774</v>
      </c>
      <c r="S10" s="41"/>
    </row>
    <row r="11" spans="1:19" x14ac:dyDescent="0.3">
      <c r="A11" s="45" t="s">
        <v>128</v>
      </c>
      <c r="B11" s="45">
        <v>160</v>
      </c>
      <c r="C11" s="45">
        <v>240</v>
      </c>
      <c r="D11" s="34">
        <f t="shared" si="1"/>
        <v>150</v>
      </c>
      <c r="E11" s="45"/>
      <c r="F11" s="45"/>
      <c r="G11" s="45"/>
      <c r="H11" s="45"/>
      <c r="I11" s="45"/>
      <c r="J11" s="45"/>
      <c r="K11" s="45">
        <v>680</v>
      </c>
      <c r="L11" s="46">
        <v>761</v>
      </c>
      <c r="M11" s="33">
        <f t="shared" si="2"/>
        <v>111.91176470588235</v>
      </c>
      <c r="N11" s="45"/>
      <c r="O11" s="45"/>
      <c r="P11" s="45"/>
      <c r="Q11" s="45"/>
      <c r="R11" s="46">
        <v>1088</v>
      </c>
      <c r="S11" s="45"/>
    </row>
    <row r="12" spans="1:19" x14ac:dyDescent="0.3">
      <c r="A12" s="45" t="s">
        <v>209</v>
      </c>
      <c r="B12" s="45">
        <v>40</v>
      </c>
      <c r="C12" s="45">
        <v>41</v>
      </c>
      <c r="D12" s="34">
        <f t="shared" si="1"/>
        <v>102.5</v>
      </c>
      <c r="E12" s="45"/>
      <c r="F12" s="45"/>
      <c r="G12" s="45"/>
      <c r="H12" s="45"/>
      <c r="I12" s="45"/>
      <c r="J12" s="45"/>
      <c r="K12" s="45">
        <v>200</v>
      </c>
      <c r="L12" s="46">
        <v>215</v>
      </c>
      <c r="M12" s="33">
        <f t="shared" si="2"/>
        <v>107.5</v>
      </c>
      <c r="N12" s="45"/>
      <c r="O12" s="45"/>
      <c r="P12" s="45"/>
      <c r="Q12" s="45"/>
      <c r="R12" s="45">
        <v>686</v>
      </c>
      <c r="S12" s="45"/>
    </row>
    <row r="13" spans="1:19" s="42" customFormat="1" x14ac:dyDescent="0.3">
      <c r="A13" s="37" t="s">
        <v>259</v>
      </c>
      <c r="B13" s="41">
        <v>260</v>
      </c>
      <c r="C13" s="41">
        <f>SUM(C14:C17)</f>
        <v>392</v>
      </c>
      <c r="D13" s="33">
        <f t="shared" si="1"/>
        <v>150.76923076923077</v>
      </c>
      <c r="E13" s="41"/>
      <c r="F13" s="41"/>
      <c r="G13" s="41"/>
      <c r="H13" s="41"/>
      <c r="I13" s="41"/>
      <c r="J13" s="41"/>
      <c r="K13" s="41">
        <f>SUM(K14:K17)</f>
        <v>860</v>
      </c>
      <c r="L13" s="40">
        <f>SUM(L14:L17)</f>
        <v>1013</v>
      </c>
      <c r="M13" s="33">
        <f t="shared" si="2"/>
        <v>117.79069767441861</v>
      </c>
      <c r="N13" s="41"/>
      <c r="O13" s="41"/>
      <c r="P13" s="41"/>
      <c r="Q13" s="41">
        <f>SUM(Q14:Q17)</f>
        <v>0</v>
      </c>
      <c r="R13" s="41">
        <f>SUM(R14:R17)</f>
        <v>501</v>
      </c>
      <c r="S13" s="41"/>
    </row>
    <row r="14" spans="1:19" x14ac:dyDescent="0.3">
      <c r="A14" s="45" t="s">
        <v>129</v>
      </c>
      <c r="B14" s="45">
        <v>20</v>
      </c>
      <c r="C14" s="45">
        <v>20</v>
      </c>
      <c r="D14" s="34">
        <f t="shared" si="1"/>
        <v>100</v>
      </c>
      <c r="E14" s="45"/>
      <c r="F14" s="45"/>
      <c r="G14" s="45"/>
      <c r="H14" s="45"/>
      <c r="I14" s="45"/>
      <c r="J14" s="45"/>
      <c r="K14" s="45">
        <v>600</v>
      </c>
      <c r="L14" s="46">
        <v>702</v>
      </c>
      <c r="M14" s="33">
        <f t="shared" si="2"/>
        <v>117</v>
      </c>
      <c r="N14" s="45"/>
      <c r="O14" s="45"/>
      <c r="P14" s="45"/>
      <c r="Q14" s="45"/>
      <c r="R14" s="45">
        <v>228</v>
      </c>
      <c r="S14" s="45"/>
    </row>
    <row r="15" spans="1:19" x14ac:dyDescent="0.3">
      <c r="A15" s="45" t="s">
        <v>210</v>
      </c>
      <c r="B15" s="45">
        <v>40</v>
      </c>
      <c r="C15" s="45">
        <v>164</v>
      </c>
      <c r="D15" s="34">
        <f t="shared" si="1"/>
        <v>410</v>
      </c>
      <c r="E15" s="45"/>
      <c r="F15" s="45"/>
      <c r="G15" s="45"/>
      <c r="H15" s="45"/>
      <c r="I15" s="45"/>
      <c r="J15" s="45"/>
      <c r="K15" s="45">
        <v>140</v>
      </c>
      <c r="L15" s="46">
        <v>147</v>
      </c>
      <c r="M15" s="33">
        <f t="shared" si="2"/>
        <v>105</v>
      </c>
      <c r="N15" s="45"/>
      <c r="O15" s="45"/>
      <c r="P15" s="45"/>
      <c r="Q15" s="45"/>
      <c r="R15" s="45">
        <v>140</v>
      </c>
      <c r="S15" s="45"/>
    </row>
    <row r="16" spans="1:19" x14ac:dyDescent="0.3">
      <c r="A16" s="45" t="s">
        <v>211</v>
      </c>
      <c r="B16" s="45">
        <v>40</v>
      </c>
      <c r="C16" s="45">
        <v>40</v>
      </c>
      <c r="D16" s="34">
        <f t="shared" si="1"/>
        <v>100</v>
      </c>
      <c r="E16" s="45"/>
      <c r="F16" s="45"/>
      <c r="G16" s="45"/>
      <c r="H16" s="45"/>
      <c r="I16" s="45"/>
      <c r="J16" s="45"/>
      <c r="K16" s="45">
        <v>60</v>
      </c>
      <c r="L16" s="46">
        <v>104</v>
      </c>
      <c r="M16" s="33">
        <f t="shared" si="2"/>
        <v>173.33333333333334</v>
      </c>
      <c r="N16" s="45"/>
      <c r="O16" s="45"/>
      <c r="P16" s="45"/>
      <c r="Q16" s="45"/>
      <c r="R16" s="45">
        <v>63</v>
      </c>
      <c r="S16" s="45"/>
    </row>
    <row r="17" spans="1:19" x14ac:dyDescent="0.3">
      <c r="A17" s="45" t="s">
        <v>212</v>
      </c>
      <c r="B17" s="45">
        <v>160</v>
      </c>
      <c r="C17" s="45">
        <v>168</v>
      </c>
      <c r="D17" s="34">
        <f t="shared" si="1"/>
        <v>105</v>
      </c>
      <c r="E17" s="45"/>
      <c r="F17" s="45"/>
      <c r="G17" s="45"/>
      <c r="H17" s="45"/>
      <c r="I17" s="45"/>
      <c r="J17" s="45"/>
      <c r="K17" s="45">
        <v>60</v>
      </c>
      <c r="L17" s="46">
        <v>60</v>
      </c>
      <c r="M17" s="33">
        <f t="shared" si="2"/>
        <v>100</v>
      </c>
      <c r="N17" s="45"/>
      <c r="O17" s="45"/>
      <c r="P17" s="45"/>
      <c r="Q17" s="45"/>
      <c r="R17" s="45">
        <v>70</v>
      </c>
      <c r="S17" s="45"/>
    </row>
    <row r="18" spans="1:19" s="42" customFormat="1" x14ac:dyDescent="0.3">
      <c r="A18" s="37" t="s">
        <v>260</v>
      </c>
      <c r="B18" s="41">
        <v>120</v>
      </c>
      <c r="C18" s="41">
        <f>SUM(C19:C21)</f>
        <v>209</v>
      </c>
      <c r="D18" s="33">
        <f t="shared" si="1"/>
        <v>174.16666666666666</v>
      </c>
      <c r="E18" s="41"/>
      <c r="F18" s="41"/>
      <c r="G18" s="41"/>
      <c r="H18" s="40">
        <f>SUM(H19:H21)</f>
        <v>2100</v>
      </c>
      <c r="I18" s="40">
        <f>SUM(I19:I21)</f>
        <v>2671</v>
      </c>
      <c r="J18" s="47">
        <f>SUM(I18*100/H18)</f>
        <v>127.19047619047619</v>
      </c>
      <c r="K18" s="41">
        <f>SUM(K19:K21)</f>
        <v>980</v>
      </c>
      <c r="L18" s="40">
        <f>SUM(L19:L21)</f>
        <v>1224</v>
      </c>
      <c r="M18" s="33">
        <f t="shared" si="2"/>
        <v>124.89795918367346</v>
      </c>
      <c r="N18" s="41"/>
      <c r="O18" s="41"/>
      <c r="P18" s="41"/>
      <c r="Q18" s="41">
        <f>SUM(Q19:Q21)</f>
        <v>0</v>
      </c>
      <c r="R18" s="41">
        <f>SUM(R19:R21)</f>
        <v>905</v>
      </c>
      <c r="S18" s="41"/>
    </row>
    <row r="19" spans="1:19" x14ac:dyDescent="0.3">
      <c r="A19" s="45" t="s">
        <v>130</v>
      </c>
      <c r="B19" s="45">
        <v>80</v>
      </c>
      <c r="C19" s="45">
        <v>169</v>
      </c>
      <c r="D19" s="34">
        <f t="shared" si="1"/>
        <v>211.25</v>
      </c>
      <c r="E19" s="45"/>
      <c r="F19" s="45"/>
      <c r="G19" s="45"/>
      <c r="H19" s="46"/>
      <c r="I19" s="46"/>
      <c r="J19" s="47"/>
      <c r="K19" s="45">
        <v>640</v>
      </c>
      <c r="L19" s="46">
        <v>884</v>
      </c>
      <c r="M19" s="33">
        <f t="shared" si="2"/>
        <v>138.125</v>
      </c>
      <c r="N19" s="45"/>
      <c r="O19" s="45"/>
      <c r="P19" s="45"/>
      <c r="Q19" s="45"/>
      <c r="R19" s="45">
        <v>685</v>
      </c>
      <c r="S19" s="45"/>
    </row>
    <row r="20" spans="1:19" x14ac:dyDescent="0.3">
      <c r="A20" s="45" t="s">
        <v>131</v>
      </c>
      <c r="B20" s="45">
        <v>20</v>
      </c>
      <c r="C20" s="45">
        <v>20</v>
      </c>
      <c r="D20" s="34">
        <f t="shared" si="1"/>
        <v>100</v>
      </c>
      <c r="E20" s="45"/>
      <c r="F20" s="45"/>
      <c r="G20" s="45"/>
      <c r="H20" s="46"/>
      <c r="I20" s="46"/>
      <c r="J20" s="47"/>
      <c r="K20" s="45">
        <v>260</v>
      </c>
      <c r="L20" s="46">
        <v>260</v>
      </c>
      <c r="M20" s="33">
        <f t="shared" si="2"/>
        <v>100</v>
      </c>
      <c r="N20" s="45"/>
      <c r="O20" s="45"/>
      <c r="P20" s="45"/>
      <c r="Q20" s="45"/>
      <c r="R20" s="45">
        <v>150</v>
      </c>
      <c r="S20" s="45"/>
    </row>
    <row r="21" spans="1:19" x14ac:dyDescent="0.3">
      <c r="A21" s="45" t="s">
        <v>132</v>
      </c>
      <c r="B21" s="45">
        <v>20</v>
      </c>
      <c r="C21" s="45">
        <v>20</v>
      </c>
      <c r="D21" s="34">
        <f t="shared" si="1"/>
        <v>100</v>
      </c>
      <c r="E21" s="45"/>
      <c r="F21" s="45"/>
      <c r="G21" s="45"/>
      <c r="H21" s="46">
        <v>2100</v>
      </c>
      <c r="I21" s="46">
        <v>2671</v>
      </c>
      <c r="J21" s="47">
        <f t="shared" ref="J21:J81" si="3">SUM(I21*100/H21)</f>
        <v>127.19047619047619</v>
      </c>
      <c r="K21" s="45">
        <v>80</v>
      </c>
      <c r="L21" s="46">
        <v>80</v>
      </c>
      <c r="M21" s="33">
        <f t="shared" si="2"/>
        <v>100</v>
      </c>
      <c r="N21" s="45"/>
      <c r="O21" s="45"/>
      <c r="P21" s="45"/>
      <c r="Q21" s="45"/>
      <c r="R21" s="45">
        <v>70</v>
      </c>
      <c r="S21" s="45"/>
    </row>
    <row r="22" spans="1:19" s="42" customFormat="1" x14ac:dyDescent="0.3">
      <c r="A22" s="37" t="s">
        <v>261</v>
      </c>
      <c r="B22" s="41">
        <v>280</v>
      </c>
      <c r="C22" s="41">
        <f>SUM(C23:C26)</f>
        <v>320</v>
      </c>
      <c r="D22" s="33">
        <f t="shared" si="1"/>
        <v>114.28571428571429</v>
      </c>
      <c r="E22" s="41"/>
      <c r="F22" s="41"/>
      <c r="G22" s="41"/>
      <c r="H22" s="40">
        <f>SUM(H23:H26)</f>
        <v>1660</v>
      </c>
      <c r="I22" s="40">
        <f>SUM(I23:I26)</f>
        <v>2320</v>
      </c>
      <c r="J22" s="47">
        <f t="shared" si="3"/>
        <v>139.75903614457832</v>
      </c>
      <c r="K22" s="41">
        <f>SUM(K23:K26)</f>
        <v>1080</v>
      </c>
      <c r="L22" s="40">
        <f>SUM(L23:L26)</f>
        <v>1175</v>
      </c>
      <c r="M22" s="33">
        <f t="shared" si="2"/>
        <v>108.79629629629629</v>
      </c>
      <c r="N22" s="41"/>
      <c r="O22" s="41"/>
      <c r="P22" s="41"/>
      <c r="Q22" s="41">
        <f>SUM(Q23:Q26)</f>
        <v>0</v>
      </c>
      <c r="R22" s="41">
        <f>SUM(R23:R26)</f>
        <v>522</v>
      </c>
      <c r="S22" s="41"/>
    </row>
    <row r="23" spans="1:19" x14ac:dyDescent="0.3">
      <c r="A23" s="45" t="s">
        <v>133</v>
      </c>
      <c r="B23" s="45">
        <v>100</v>
      </c>
      <c r="C23" s="45">
        <v>100</v>
      </c>
      <c r="D23" s="33">
        <f t="shared" si="1"/>
        <v>100</v>
      </c>
      <c r="E23" s="45"/>
      <c r="F23" s="45"/>
      <c r="G23" s="45"/>
      <c r="H23" s="46"/>
      <c r="I23" s="46"/>
      <c r="J23" s="47"/>
      <c r="K23" s="45">
        <v>780</v>
      </c>
      <c r="L23" s="46">
        <v>829</v>
      </c>
      <c r="M23" s="33">
        <f t="shared" si="2"/>
        <v>106.28205128205128</v>
      </c>
      <c r="N23" s="45"/>
      <c r="O23" s="45"/>
      <c r="P23" s="45"/>
      <c r="Q23" s="45"/>
      <c r="R23" s="45">
        <v>254</v>
      </c>
      <c r="S23" s="45"/>
    </row>
    <row r="24" spans="1:19" x14ac:dyDescent="0.3">
      <c r="A24" s="45" t="s">
        <v>213</v>
      </c>
      <c r="B24" s="45">
        <v>60</v>
      </c>
      <c r="C24" s="45">
        <v>80</v>
      </c>
      <c r="D24" s="33">
        <f t="shared" si="1"/>
        <v>133.33333333333334</v>
      </c>
      <c r="E24" s="45"/>
      <c r="F24" s="45"/>
      <c r="G24" s="45"/>
      <c r="H24" s="46"/>
      <c r="I24" s="46"/>
      <c r="J24" s="47"/>
      <c r="K24" s="45">
        <v>140</v>
      </c>
      <c r="L24" s="46">
        <v>156</v>
      </c>
      <c r="M24" s="33">
        <f t="shared" si="2"/>
        <v>111.42857142857143</v>
      </c>
      <c r="N24" s="45"/>
      <c r="O24" s="45"/>
      <c r="P24" s="45"/>
      <c r="Q24" s="45"/>
      <c r="R24" s="45">
        <v>77</v>
      </c>
      <c r="S24" s="45"/>
    </row>
    <row r="25" spans="1:19" x14ac:dyDescent="0.3">
      <c r="A25" s="45" t="s">
        <v>214</v>
      </c>
      <c r="B25" s="45">
        <v>120</v>
      </c>
      <c r="C25" s="45">
        <v>140</v>
      </c>
      <c r="D25" s="33">
        <f t="shared" si="1"/>
        <v>116.66666666666667</v>
      </c>
      <c r="E25" s="45"/>
      <c r="F25" s="45"/>
      <c r="G25" s="45"/>
      <c r="H25" s="46">
        <v>1660</v>
      </c>
      <c r="I25" s="46">
        <v>2320</v>
      </c>
      <c r="J25" s="47">
        <f t="shared" si="3"/>
        <v>139.75903614457832</v>
      </c>
      <c r="K25" s="45">
        <v>160</v>
      </c>
      <c r="L25" s="46">
        <v>190</v>
      </c>
      <c r="M25" s="33">
        <f t="shared" si="2"/>
        <v>118.75</v>
      </c>
      <c r="N25" s="45"/>
      <c r="O25" s="45"/>
      <c r="P25" s="45"/>
      <c r="Q25" s="45"/>
      <c r="R25" s="45">
        <v>126</v>
      </c>
      <c r="S25" s="45"/>
    </row>
    <row r="26" spans="1:19" x14ac:dyDescent="0.3">
      <c r="A26" s="45" t="s">
        <v>215</v>
      </c>
      <c r="B26" s="45"/>
      <c r="C26" s="45"/>
      <c r="D26" s="33"/>
      <c r="E26" s="45"/>
      <c r="F26" s="45"/>
      <c r="G26" s="45"/>
      <c r="H26" s="46"/>
      <c r="I26" s="46"/>
      <c r="J26" s="47"/>
      <c r="K26" s="45"/>
      <c r="L26" s="46"/>
      <c r="M26" s="33"/>
      <c r="N26" s="45"/>
      <c r="O26" s="45"/>
      <c r="P26" s="45"/>
      <c r="Q26" s="45"/>
      <c r="R26" s="45">
        <v>65</v>
      </c>
      <c r="S26" s="45"/>
    </row>
    <row r="27" spans="1:19" s="42" customFormat="1" x14ac:dyDescent="0.3">
      <c r="A27" s="37" t="s">
        <v>262</v>
      </c>
      <c r="B27" s="41">
        <v>320</v>
      </c>
      <c r="C27" s="41">
        <f>SUM(C28:C31)</f>
        <v>320</v>
      </c>
      <c r="D27" s="33">
        <f t="shared" si="1"/>
        <v>100</v>
      </c>
      <c r="E27" s="41"/>
      <c r="F27" s="41"/>
      <c r="G27" s="41"/>
      <c r="H27" s="40">
        <f>SUM(H28:H31)</f>
        <v>0</v>
      </c>
      <c r="I27" s="40">
        <f>SUM(I28:I31)</f>
        <v>0</v>
      </c>
      <c r="J27" s="47"/>
      <c r="K27" s="41">
        <f>SUM(K28:K31)</f>
        <v>1580</v>
      </c>
      <c r="L27" s="40">
        <f>SUM(L28:L31)</f>
        <v>1717</v>
      </c>
      <c r="M27" s="33">
        <f t="shared" si="2"/>
        <v>108.67088607594937</v>
      </c>
      <c r="N27" s="41"/>
      <c r="O27" s="41"/>
      <c r="P27" s="41"/>
      <c r="Q27" s="41">
        <f>SUM(Q28:Q31)</f>
        <v>0</v>
      </c>
      <c r="R27" s="41">
        <f>SUM(R28:R31)</f>
        <v>610</v>
      </c>
      <c r="S27" s="41"/>
    </row>
    <row r="28" spans="1:19" x14ac:dyDescent="0.3">
      <c r="A28" s="45" t="s">
        <v>134</v>
      </c>
      <c r="B28" s="45">
        <v>120</v>
      </c>
      <c r="C28" s="45">
        <v>120</v>
      </c>
      <c r="D28" s="33">
        <f t="shared" si="1"/>
        <v>100</v>
      </c>
      <c r="E28" s="45"/>
      <c r="F28" s="45"/>
      <c r="G28" s="45"/>
      <c r="H28" s="46"/>
      <c r="I28" s="46"/>
      <c r="J28" s="47"/>
      <c r="K28" s="45">
        <v>660</v>
      </c>
      <c r="L28" s="46">
        <v>703</v>
      </c>
      <c r="M28" s="33">
        <f t="shared" si="2"/>
        <v>106.51515151515152</v>
      </c>
      <c r="N28" s="45"/>
      <c r="O28" s="45"/>
      <c r="P28" s="45"/>
      <c r="Q28" s="45"/>
      <c r="R28" s="45">
        <v>353</v>
      </c>
      <c r="S28" s="45"/>
    </row>
    <row r="29" spans="1:19" x14ac:dyDescent="0.3">
      <c r="A29" s="45" t="s">
        <v>216</v>
      </c>
      <c r="B29" s="45">
        <v>80</v>
      </c>
      <c r="C29" s="45">
        <v>80</v>
      </c>
      <c r="D29" s="33">
        <f t="shared" si="1"/>
        <v>100</v>
      </c>
      <c r="E29" s="45"/>
      <c r="F29" s="45"/>
      <c r="G29" s="45"/>
      <c r="H29" s="46"/>
      <c r="I29" s="46"/>
      <c r="J29" s="47"/>
      <c r="K29" s="45">
        <v>320</v>
      </c>
      <c r="L29" s="46">
        <v>367</v>
      </c>
      <c r="M29" s="33">
        <f t="shared" si="2"/>
        <v>114.6875</v>
      </c>
      <c r="N29" s="45"/>
      <c r="O29" s="45"/>
      <c r="P29" s="45"/>
      <c r="Q29" s="45"/>
      <c r="R29" s="45">
        <v>64</v>
      </c>
      <c r="S29" s="45"/>
    </row>
    <row r="30" spans="1:19" x14ac:dyDescent="0.3">
      <c r="A30" s="45" t="s">
        <v>217</v>
      </c>
      <c r="B30" s="45">
        <v>40</v>
      </c>
      <c r="C30" s="45">
        <v>40</v>
      </c>
      <c r="D30" s="33">
        <f t="shared" si="1"/>
        <v>100</v>
      </c>
      <c r="E30" s="45"/>
      <c r="F30" s="45"/>
      <c r="G30" s="45"/>
      <c r="H30" s="46"/>
      <c r="I30" s="46"/>
      <c r="J30" s="47"/>
      <c r="K30" s="45">
        <v>240</v>
      </c>
      <c r="L30" s="46">
        <v>246</v>
      </c>
      <c r="M30" s="33">
        <f t="shared" si="2"/>
        <v>102.5</v>
      </c>
      <c r="N30" s="45"/>
      <c r="O30" s="45"/>
      <c r="P30" s="45"/>
      <c r="Q30" s="45"/>
      <c r="R30" s="45">
        <v>60</v>
      </c>
      <c r="S30" s="45"/>
    </row>
    <row r="31" spans="1:19" x14ac:dyDescent="0.3">
      <c r="A31" s="45" t="s">
        <v>218</v>
      </c>
      <c r="B31" s="45">
        <v>80</v>
      </c>
      <c r="C31" s="45">
        <v>80</v>
      </c>
      <c r="D31" s="33">
        <f t="shared" si="1"/>
        <v>100</v>
      </c>
      <c r="E31" s="45"/>
      <c r="F31" s="45"/>
      <c r="G31" s="45"/>
      <c r="H31" s="46"/>
      <c r="I31" s="46"/>
      <c r="J31" s="47"/>
      <c r="K31" s="45">
        <v>360</v>
      </c>
      <c r="L31" s="46">
        <v>401</v>
      </c>
      <c r="M31" s="33">
        <f t="shared" si="2"/>
        <v>111.38888888888889</v>
      </c>
      <c r="N31" s="45"/>
      <c r="O31" s="45"/>
      <c r="P31" s="45"/>
      <c r="Q31" s="45"/>
      <c r="R31" s="45">
        <v>133</v>
      </c>
      <c r="S31" s="45"/>
    </row>
    <row r="32" spans="1:19" s="42" customFormat="1" x14ac:dyDescent="0.3">
      <c r="A32" s="37" t="s">
        <v>263</v>
      </c>
      <c r="B32" s="41">
        <v>300</v>
      </c>
      <c r="C32" s="41">
        <f>SUM(C33:C37)</f>
        <v>321</v>
      </c>
      <c r="D32" s="33">
        <f t="shared" si="1"/>
        <v>107</v>
      </c>
      <c r="E32" s="41"/>
      <c r="F32" s="41"/>
      <c r="G32" s="41"/>
      <c r="H32" s="40">
        <f>SUM(H33:H37)</f>
        <v>1460</v>
      </c>
      <c r="I32" s="40">
        <f>SUM(I33:I37)</f>
        <v>1855</v>
      </c>
      <c r="J32" s="47">
        <f t="shared" si="3"/>
        <v>127.05479452054794</v>
      </c>
      <c r="K32" s="41">
        <f>SUM(K33:K37)</f>
        <v>1500</v>
      </c>
      <c r="L32" s="40">
        <f>SUM(L33:L37)</f>
        <v>1583</v>
      </c>
      <c r="M32" s="33">
        <f t="shared" si="2"/>
        <v>105.53333333333333</v>
      </c>
      <c r="N32" s="41"/>
      <c r="O32" s="41"/>
      <c r="P32" s="41"/>
      <c r="Q32" s="41">
        <f>SUM(Q33:Q37)</f>
        <v>0</v>
      </c>
      <c r="R32" s="41">
        <f>SUM(R33:R37)</f>
        <v>846</v>
      </c>
      <c r="S32" s="41"/>
    </row>
    <row r="33" spans="1:19" x14ac:dyDescent="0.3">
      <c r="A33" s="45" t="s">
        <v>135</v>
      </c>
      <c r="B33" s="45">
        <v>120</v>
      </c>
      <c r="C33" s="45">
        <v>121</v>
      </c>
      <c r="D33" s="33">
        <f t="shared" si="1"/>
        <v>100.83333333333333</v>
      </c>
      <c r="E33" s="45"/>
      <c r="F33" s="45"/>
      <c r="G33" s="45"/>
      <c r="H33" s="46"/>
      <c r="I33" s="46"/>
      <c r="J33" s="47"/>
      <c r="K33" s="45">
        <v>440</v>
      </c>
      <c r="L33" s="46">
        <v>467</v>
      </c>
      <c r="M33" s="33">
        <f t="shared" si="2"/>
        <v>106.13636363636364</v>
      </c>
      <c r="N33" s="45"/>
      <c r="O33" s="45"/>
      <c r="P33" s="45"/>
      <c r="Q33" s="45"/>
      <c r="R33" s="45">
        <v>430</v>
      </c>
      <c r="S33" s="45"/>
    </row>
    <row r="34" spans="1:19" x14ac:dyDescent="0.3">
      <c r="A34" s="45" t="s">
        <v>219</v>
      </c>
      <c r="B34" s="45">
        <v>20</v>
      </c>
      <c r="C34" s="45">
        <v>25</v>
      </c>
      <c r="D34" s="33">
        <f t="shared" si="1"/>
        <v>125</v>
      </c>
      <c r="E34" s="45"/>
      <c r="F34" s="45"/>
      <c r="G34" s="45"/>
      <c r="H34" s="46"/>
      <c r="I34" s="46"/>
      <c r="J34" s="47"/>
      <c r="K34" s="45">
        <v>200</v>
      </c>
      <c r="L34" s="46">
        <v>229</v>
      </c>
      <c r="M34" s="33">
        <f t="shared" si="2"/>
        <v>114.5</v>
      </c>
      <c r="N34" s="45"/>
      <c r="O34" s="45"/>
      <c r="P34" s="45"/>
      <c r="Q34" s="45"/>
      <c r="R34" s="45">
        <v>80</v>
      </c>
      <c r="S34" s="45"/>
    </row>
    <row r="35" spans="1:19" x14ac:dyDescent="0.3">
      <c r="A35" s="45" t="s">
        <v>220</v>
      </c>
      <c r="B35" s="45">
        <v>40</v>
      </c>
      <c r="C35" s="45">
        <v>40</v>
      </c>
      <c r="D35" s="33">
        <f t="shared" si="1"/>
        <v>100</v>
      </c>
      <c r="E35" s="45"/>
      <c r="F35" s="45"/>
      <c r="G35" s="45"/>
      <c r="H35" s="46">
        <v>1460</v>
      </c>
      <c r="I35" s="46">
        <v>1855</v>
      </c>
      <c r="J35" s="47">
        <f t="shared" si="3"/>
        <v>127.05479452054794</v>
      </c>
      <c r="K35" s="45">
        <v>500</v>
      </c>
      <c r="L35" s="46">
        <v>517</v>
      </c>
      <c r="M35" s="33">
        <f t="shared" si="2"/>
        <v>103.4</v>
      </c>
      <c r="N35" s="45"/>
      <c r="O35" s="45"/>
      <c r="P35" s="45"/>
      <c r="Q35" s="45"/>
      <c r="R35" s="45">
        <v>120</v>
      </c>
      <c r="S35" s="45"/>
    </row>
    <row r="36" spans="1:19" x14ac:dyDescent="0.3">
      <c r="A36" s="45" t="s">
        <v>221</v>
      </c>
      <c r="B36" s="45">
        <v>40</v>
      </c>
      <c r="C36" s="45">
        <v>55</v>
      </c>
      <c r="D36" s="33">
        <f t="shared" si="1"/>
        <v>137.5</v>
      </c>
      <c r="E36" s="45"/>
      <c r="F36" s="45"/>
      <c r="G36" s="45"/>
      <c r="H36" s="46"/>
      <c r="I36" s="46"/>
      <c r="J36" s="47"/>
      <c r="K36" s="45">
        <v>200</v>
      </c>
      <c r="L36" s="46">
        <v>201</v>
      </c>
      <c r="M36" s="33">
        <f t="shared" si="2"/>
        <v>100.5</v>
      </c>
      <c r="N36" s="45"/>
      <c r="O36" s="45"/>
      <c r="P36" s="45"/>
      <c r="Q36" s="45"/>
      <c r="R36" s="45">
        <v>120</v>
      </c>
      <c r="S36" s="45"/>
    </row>
    <row r="37" spans="1:19" x14ac:dyDescent="0.3">
      <c r="A37" s="45" t="s">
        <v>222</v>
      </c>
      <c r="B37" s="45">
        <v>80</v>
      </c>
      <c r="C37" s="45">
        <v>80</v>
      </c>
      <c r="D37" s="33">
        <f t="shared" si="1"/>
        <v>100</v>
      </c>
      <c r="E37" s="45"/>
      <c r="F37" s="45"/>
      <c r="G37" s="45"/>
      <c r="H37" s="46"/>
      <c r="I37" s="46"/>
      <c r="J37" s="47"/>
      <c r="K37" s="45">
        <v>160</v>
      </c>
      <c r="L37" s="46">
        <v>169</v>
      </c>
      <c r="M37" s="33">
        <f t="shared" si="2"/>
        <v>105.625</v>
      </c>
      <c r="N37" s="45"/>
      <c r="O37" s="45"/>
      <c r="P37" s="45"/>
      <c r="Q37" s="45"/>
      <c r="R37" s="45">
        <v>96</v>
      </c>
      <c r="S37" s="45"/>
    </row>
    <row r="38" spans="1:19" s="42" customFormat="1" x14ac:dyDescent="0.3">
      <c r="A38" s="37" t="s">
        <v>264</v>
      </c>
      <c r="B38" s="41">
        <v>280</v>
      </c>
      <c r="C38" s="41">
        <f>SUM(C39:C43)</f>
        <v>284</v>
      </c>
      <c r="D38" s="33">
        <f t="shared" si="1"/>
        <v>101.42857142857143</v>
      </c>
      <c r="E38" s="41"/>
      <c r="F38" s="41"/>
      <c r="G38" s="41"/>
      <c r="H38" s="40"/>
      <c r="I38" s="40"/>
      <c r="J38" s="47"/>
      <c r="K38" s="41">
        <f>SUM(K39:K43)</f>
        <v>1520</v>
      </c>
      <c r="L38" s="40">
        <f>SUM(L39:L43)</f>
        <v>1856</v>
      </c>
      <c r="M38" s="33">
        <f t="shared" si="2"/>
        <v>122.10526315789474</v>
      </c>
      <c r="N38" s="41"/>
      <c r="O38" s="41"/>
      <c r="P38" s="41"/>
      <c r="Q38" s="41">
        <f>SUM(Q39:Q43)</f>
        <v>0</v>
      </c>
      <c r="R38" s="41">
        <f>SUM(R39:R43)</f>
        <v>260</v>
      </c>
      <c r="S38" s="41"/>
    </row>
    <row r="39" spans="1:19" x14ac:dyDescent="0.3">
      <c r="A39" s="45" t="s">
        <v>136</v>
      </c>
      <c r="B39" s="45">
        <v>100</v>
      </c>
      <c r="C39" s="45">
        <v>100</v>
      </c>
      <c r="D39" s="33">
        <f t="shared" si="1"/>
        <v>100</v>
      </c>
      <c r="E39" s="45"/>
      <c r="F39" s="45"/>
      <c r="G39" s="45"/>
      <c r="H39" s="46"/>
      <c r="I39" s="46"/>
      <c r="J39" s="47"/>
      <c r="K39" s="45">
        <v>600</v>
      </c>
      <c r="L39" s="46">
        <v>606</v>
      </c>
      <c r="M39" s="33">
        <f t="shared" si="2"/>
        <v>101</v>
      </c>
      <c r="N39" s="45"/>
      <c r="O39" s="45"/>
      <c r="P39" s="45"/>
      <c r="Q39" s="45"/>
      <c r="R39" s="45">
        <v>109</v>
      </c>
      <c r="S39" s="45"/>
    </row>
    <row r="40" spans="1:19" x14ac:dyDescent="0.3">
      <c r="A40" s="45" t="s">
        <v>223</v>
      </c>
      <c r="B40" s="45">
        <v>40</v>
      </c>
      <c r="C40" s="45">
        <v>42</v>
      </c>
      <c r="D40" s="33">
        <f t="shared" si="1"/>
        <v>105</v>
      </c>
      <c r="E40" s="45"/>
      <c r="F40" s="45"/>
      <c r="G40" s="45"/>
      <c r="H40" s="46"/>
      <c r="I40" s="46"/>
      <c r="J40" s="47"/>
      <c r="K40" s="45">
        <v>40</v>
      </c>
      <c r="L40" s="46">
        <v>40</v>
      </c>
      <c r="M40" s="33">
        <f t="shared" si="2"/>
        <v>100</v>
      </c>
      <c r="N40" s="45"/>
      <c r="O40" s="45"/>
      <c r="P40" s="45"/>
      <c r="Q40" s="45"/>
      <c r="R40" s="45">
        <v>31</v>
      </c>
      <c r="S40" s="45"/>
    </row>
    <row r="41" spans="1:19" x14ac:dyDescent="0.3">
      <c r="A41" s="45" t="s">
        <v>224</v>
      </c>
      <c r="B41" s="45">
        <v>40</v>
      </c>
      <c r="C41" s="45">
        <v>40</v>
      </c>
      <c r="D41" s="33">
        <f t="shared" si="1"/>
        <v>100</v>
      </c>
      <c r="E41" s="45"/>
      <c r="F41" s="45"/>
      <c r="G41" s="45"/>
      <c r="H41" s="46"/>
      <c r="I41" s="46"/>
      <c r="J41" s="47"/>
      <c r="K41" s="45">
        <v>240</v>
      </c>
      <c r="L41" s="46">
        <v>272</v>
      </c>
      <c r="M41" s="33">
        <f t="shared" si="2"/>
        <v>113.33333333333333</v>
      </c>
      <c r="N41" s="45"/>
      <c r="O41" s="45"/>
      <c r="P41" s="45"/>
      <c r="Q41" s="45"/>
      <c r="R41" s="45">
        <v>61</v>
      </c>
      <c r="S41" s="45"/>
    </row>
    <row r="42" spans="1:19" x14ac:dyDescent="0.3">
      <c r="A42" s="45" t="s">
        <v>225</v>
      </c>
      <c r="B42" s="45">
        <v>60</v>
      </c>
      <c r="C42" s="45">
        <v>60</v>
      </c>
      <c r="D42" s="33">
        <f t="shared" si="1"/>
        <v>100</v>
      </c>
      <c r="E42" s="45"/>
      <c r="F42" s="45"/>
      <c r="G42" s="45"/>
      <c r="H42" s="46"/>
      <c r="I42" s="46"/>
      <c r="J42" s="47"/>
      <c r="K42" s="45">
        <v>320</v>
      </c>
      <c r="L42" s="46">
        <v>617</v>
      </c>
      <c r="M42" s="33">
        <f t="shared" si="2"/>
        <v>192.8125</v>
      </c>
      <c r="N42" s="45"/>
      <c r="O42" s="45"/>
      <c r="P42" s="45"/>
      <c r="Q42" s="45"/>
      <c r="R42" s="45">
        <v>59</v>
      </c>
      <c r="S42" s="45"/>
    </row>
    <row r="43" spans="1:19" x14ac:dyDescent="0.3">
      <c r="A43" s="45" t="s">
        <v>226</v>
      </c>
      <c r="B43" s="45">
        <v>40</v>
      </c>
      <c r="C43" s="45">
        <v>42</v>
      </c>
      <c r="D43" s="33">
        <f t="shared" si="1"/>
        <v>105</v>
      </c>
      <c r="E43" s="45"/>
      <c r="F43" s="45"/>
      <c r="G43" s="45"/>
      <c r="H43" s="46"/>
      <c r="I43" s="46"/>
      <c r="J43" s="47"/>
      <c r="K43" s="45">
        <v>320</v>
      </c>
      <c r="L43" s="46">
        <v>321</v>
      </c>
      <c r="M43" s="33">
        <f t="shared" si="2"/>
        <v>100.3125</v>
      </c>
      <c r="N43" s="45"/>
      <c r="O43" s="45"/>
      <c r="P43" s="45"/>
      <c r="Q43" s="45"/>
      <c r="R43" s="45"/>
      <c r="S43" s="45"/>
    </row>
    <row r="44" spans="1:19" s="42" customFormat="1" x14ac:dyDescent="0.3">
      <c r="A44" s="37" t="s">
        <v>265</v>
      </c>
      <c r="B44" s="41">
        <v>200</v>
      </c>
      <c r="C44" s="41">
        <f>SUM(C45:C48)</f>
        <v>200</v>
      </c>
      <c r="D44" s="33">
        <f t="shared" si="1"/>
        <v>100</v>
      </c>
      <c r="E44" s="41"/>
      <c r="F44" s="41"/>
      <c r="G44" s="41"/>
      <c r="H44" s="40">
        <f>SUM(H45:H48)</f>
        <v>1080</v>
      </c>
      <c r="I44" s="40">
        <f>SUM(I45:I48)</f>
        <v>1494</v>
      </c>
      <c r="J44" s="47">
        <f t="shared" si="3"/>
        <v>138.33333333333334</v>
      </c>
      <c r="K44" s="41">
        <f>SUM(K45:K48)</f>
        <v>880</v>
      </c>
      <c r="L44" s="40">
        <f>SUM(L45:L48)</f>
        <v>1018</v>
      </c>
      <c r="M44" s="33">
        <f t="shared" si="2"/>
        <v>115.68181818181819</v>
      </c>
      <c r="N44" s="41"/>
      <c r="O44" s="41"/>
      <c r="P44" s="41"/>
      <c r="Q44" s="41">
        <f>SUM(Q45:Q48)</f>
        <v>0</v>
      </c>
      <c r="R44" s="41">
        <f>SUM(R45:R48)</f>
        <v>458</v>
      </c>
      <c r="S44" s="41"/>
    </row>
    <row r="45" spans="1:19" x14ac:dyDescent="0.3">
      <c r="A45" s="45" t="s">
        <v>137</v>
      </c>
      <c r="B45" s="45">
        <v>100</v>
      </c>
      <c r="C45" s="45">
        <v>100</v>
      </c>
      <c r="D45" s="33">
        <f t="shared" si="1"/>
        <v>100</v>
      </c>
      <c r="E45" s="45"/>
      <c r="F45" s="45"/>
      <c r="G45" s="45"/>
      <c r="H45" s="46"/>
      <c r="I45" s="46"/>
      <c r="J45" s="47"/>
      <c r="K45" s="45">
        <v>540</v>
      </c>
      <c r="L45" s="46">
        <v>562</v>
      </c>
      <c r="M45" s="33">
        <f t="shared" si="2"/>
        <v>104.07407407407408</v>
      </c>
      <c r="N45" s="45"/>
      <c r="O45" s="45"/>
      <c r="P45" s="45"/>
      <c r="Q45" s="45"/>
      <c r="R45" s="45">
        <v>265</v>
      </c>
      <c r="S45" s="45"/>
    </row>
    <row r="46" spans="1:19" x14ac:dyDescent="0.3">
      <c r="A46" s="45" t="s">
        <v>227</v>
      </c>
      <c r="B46" s="45">
        <v>40</v>
      </c>
      <c r="C46" s="45">
        <v>40</v>
      </c>
      <c r="D46" s="33">
        <f t="shared" si="1"/>
        <v>100</v>
      </c>
      <c r="E46" s="45"/>
      <c r="F46" s="45"/>
      <c r="G46" s="45"/>
      <c r="H46" s="46"/>
      <c r="I46" s="46"/>
      <c r="J46" s="47"/>
      <c r="K46" s="45">
        <v>100</v>
      </c>
      <c r="L46" s="46">
        <v>110</v>
      </c>
      <c r="M46" s="33">
        <f t="shared" si="2"/>
        <v>110</v>
      </c>
      <c r="N46" s="45"/>
      <c r="O46" s="45"/>
      <c r="P46" s="45"/>
      <c r="Q46" s="45"/>
      <c r="R46" s="45">
        <v>90</v>
      </c>
      <c r="S46" s="45"/>
    </row>
    <row r="47" spans="1:19" x14ac:dyDescent="0.3">
      <c r="A47" s="45" t="s">
        <v>228</v>
      </c>
      <c r="B47" s="45">
        <v>40</v>
      </c>
      <c r="C47" s="45">
        <v>40</v>
      </c>
      <c r="D47" s="33">
        <f t="shared" si="1"/>
        <v>100</v>
      </c>
      <c r="E47" s="45"/>
      <c r="F47" s="45"/>
      <c r="G47" s="45"/>
      <c r="H47" s="46"/>
      <c r="I47" s="46"/>
      <c r="J47" s="47"/>
      <c r="K47" s="45">
        <v>200</v>
      </c>
      <c r="L47" s="46">
        <v>305</v>
      </c>
      <c r="M47" s="33">
        <f t="shared" si="2"/>
        <v>152.5</v>
      </c>
      <c r="N47" s="45"/>
      <c r="O47" s="45"/>
      <c r="P47" s="45"/>
      <c r="Q47" s="45"/>
      <c r="R47" s="45">
        <v>54</v>
      </c>
      <c r="S47" s="45"/>
    </row>
    <row r="48" spans="1:19" x14ac:dyDescent="0.3">
      <c r="A48" s="45" t="s">
        <v>229</v>
      </c>
      <c r="B48" s="45">
        <v>20</v>
      </c>
      <c r="C48" s="45">
        <v>20</v>
      </c>
      <c r="D48" s="33">
        <f t="shared" si="1"/>
        <v>100</v>
      </c>
      <c r="E48" s="45"/>
      <c r="F48" s="45"/>
      <c r="G48" s="45"/>
      <c r="H48" s="46">
        <v>1080</v>
      </c>
      <c r="I48" s="46">
        <v>1494</v>
      </c>
      <c r="J48" s="47">
        <f t="shared" si="3"/>
        <v>138.33333333333334</v>
      </c>
      <c r="K48" s="45">
        <v>40</v>
      </c>
      <c r="L48" s="46">
        <v>41</v>
      </c>
      <c r="M48" s="33">
        <f t="shared" si="2"/>
        <v>102.5</v>
      </c>
      <c r="N48" s="45"/>
      <c r="O48" s="45"/>
      <c r="P48" s="45"/>
      <c r="Q48" s="45"/>
      <c r="R48" s="45">
        <v>49</v>
      </c>
      <c r="S48" s="45"/>
    </row>
    <row r="49" spans="1:19" s="42" customFormat="1" x14ac:dyDescent="0.3">
      <c r="A49" s="37" t="s">
        <v>266</v>
      </c>
      <c r="B49" s="41">
        <v>380</v>
      </c>
      <c r="C49" s="41">
        <f>SUM(C50:C54)</f>
        <v>422</v>
      </c>
      <c r="D49" s="33">
        <f t="shared" si="1"/>
        <v>111.05263157894737</v>
      </c>
      <c r="E49" s="41"/>
      <c r="F49" s="41"/>
      <c r="G49" s="41"/>
      <c r="H49" s="40">
        <f>SUM(H50:H54)</f>
        <v>0</v>
      </c>
      <c r="I49" s="40">
        <f>SUM(I50:I54)</f>
        <v>0</v>
      </c>
      <c r="J49" s="47"/>
      <c r="K49" s="41">
        <f>SUM(K50:K54)</f>
        <v>1240</v>
      </c>
      <c r="L49" s="40">
        <f>SUM(L50:L54)</f>
        <v>1322</v>
      </c>
      <c r="M49" s="33">
        <f t="shared" si="2"/>
        <v>106.61290322580645</v>
      </c>
      <c r="N49" s="41"/>
      <c r="O49" s="41"/>
      <c r="P49" s="41"/>
      <c r="Q49" s="41">
        <f>SUM(Q50:Q54)</f>
        <v>0</v>
      </c>
      <c r="R49" s="41">
        <f>SUM(R50:R54)</f>
        <v>819</v>
      </c>
      <c r="S49" s="41"/>
    </row>
    <row r="50" spans="1:19" x14ac:dyDescent="0.3">
      <c r="A50" s="45" t="s">
        <v>138</v>
      </c>
      <c r="B50" s="45">
        <v>240</v>
      </c>
      <c r="C50" s="45">
        <v>280</v>
      </c>
      <c r="D50" s="33">
        <f t="shared" si="1"/>
        <v>116.66666666666667</v>
      </c>
      <c r="E50" s="45"/>
      <c r="F50" s="45"/>
      <c r="G50" s="45"/>
      <c r="H50" s="46"/>
      <c r="I50" s="46"/>
      <c r="J50" s="47"/>
      <c r="K50" s="45">
        <v>380</v>
      </c>
      <c r="L50" s="46">
        <v>386</v>
      </c>
      <c r="M50" s="33">
        <f t="shared" si="2"/>
        <v>101.57894736842105</v>
      </c>
      <c r="N50" s="45"/>
      <c r="O50" s="45"/>
      <c r="P50" s="45"/>
      <c r="Q50" s="45"/>
      <c r="R50" s="45">
        <v>302</v>
      </c>
      <c r="S50" s="45"/>
    </row>
    <row r="51" spans="1:19" x14ac:dyDescent="0.3">
      <c r="A51" s="45" t="s">
        <v>230</v>
      </c>
      <c r="B51" s="45">
        <v>100</v>
      </c>
      <c r="C51" s="45">
        <v>100</v>
      </c>
      <c r="D51" s="33">
        <f t="shared" si="1"/>
        <v>100</v>
      </c>
      <c r="E51" s="45"/>
      <c r="F51" s="45"/>
      <c r="G51" s="45"/>
      <c r="H51" s="46"/>
      <c r="I51" s="46"/>
      <c r="J51" s="47"/>
      <c r="K51" s="45">
        <v>360</v>
      </c>
      <c r="L51" s="46">
        <v>381</v>
      </c>
      <c r="M51" s="33">
        <f t="shared" si="2"/>
        <v>105.83333333333333</v>
      </c>
      <c r="N51" s="45"/>
      <c r="O51" s="45"/>
      <c r="P51" s="45"/>
      <c r="Q51" s="45"/>
      <c r="R51" s="45">
        <v>66</v>
      </c>
      <c r="S51" s="45"/>
    </row>
    <row r="52" spans="1:19" x14ac:dyDescent="0.3">
      <c r="A52" s="45" t="s">
        <v>231</v>
      </c>
      <c r="B52" s="45"/>
      <c r="C52" s="45"/>
      <c r="D52" s="33"/>
      <c r="E52" s="45"/>
      <c r="F52" s="45"/>
      <c r="G52" s="45"/>
      <c r="H52" s="46"/>
      <c r="I52" s="46"/>
      <c r="J52" s="47"/>
      <c r="K52" s="45">
        <v>160</v>
      </c>
      <c r="L52" s="46">
        <v>175</v>
      </c>
      <c r="M52" s="33">
        <f t="shared" si="2"/>
        <v>109.375</v>
      </c>
      <c r="N52" s="45"/>
      <c r="O52" s="45"/>
      <c r="P52" s="45"/>
      <c r="Q52" s="45"/>
      <c r="R52" s="45">
        <v>269</v>
      </c>
      <c r="S52" s="45"/>
    </row>
    <row r="53" spans="1:19" x14ac:dyDescent="0.3">
      <c r="A53" s="45" t="s">
        <v>232</v>
      </c>
      <c r="B53" s="45">
        <v>20</v>
      </c>
      <c r="C53" s="45">
        <v>22</v>
      </c>
      <c r="D53" s="33">
        <f t="shared" si="1"/>
        <v>110</v>
      </c>
      <c r="E53" s="45"/>
      <c r="F53" s="45"/>
      <c r="G53" s="45"/>
      <c r="H53" s="46"/>
      <c r="I53" s="46"/>
      <c r="J53" s="47"/>
      <c r="K53" s="45">
        <v>140</v>
      </c>
      <c r="L53" s="46">
        <v>148</v>
      </c>
      <c r="M53" s="33">
        <f t="shared" si="2"/>
        <v>105.71428571428571</v>
      </c>
      <c r="N53" s="45"/>
      <c r="O53" s="45"/>
      <c r="P53" s="45"/>
      <c r="Q53" s="45"/>
      <c r="R53" s="45">
        <v>122</v>
      </c>
      <c r="S53" s="45"/>
    </row>
    <row r="54" spans="1:19" x14ac:dyDescent="0.3">
      <c r="A54" s="45" t="s">
        <v>233</v>
      </c>
      <c r="B54" s="45">
        <v>20</v>
      </c>
      <c r="C54" s="45">
        <v>20</v>
      </c>
      <c r="D54" s="33">
        <f t="shared" si="1"/>
        <v>100</v>
      </c>
      <c r="E54" s="45"/>
      <c r="F54" s="45"/>
      <c r="G54" s="45"/>
      <c r="H54" s="46"/>
      <c r="I54" s="46"/>
      <c r="J54" s="47"/>
      <c r="K54" s="45">
        <v>200</v>
      </c>
      <c r="L54" s="46">
        <v>232</v>
      </c>
      <c r="M54" s="33">
        <f t="shared" si="2"/>
        <v>116</v>
      </c>
      <c r="N54" s="45"/>
      <c r="O54" s="45"/>
      <c r="P54" s="45"/>
      <c r="Q54" s="45"/>
      <c r="R54" s="45">
        <v>60</v>
      </c>
      <c r="S54" s="45"/>
    </row>
    <row r="55" spans="1:19" s="42" customFormat="1" x14ac:dyDescent="0.3">
      <c r="A55" s="37" t="s">
        <v>173</v>
      </c>
      <c r="B55" s="41">
        <v>160</v>
      </c>
      <c r="C55" s="41">
        <f>SUM(C56:C58)</f>
        <v>230</v>
      </c>
      <c r="D55" s="33">
        <f t="shared" si="1"/>
        <v>143.75</v>
      </c>
      <c r="E55" s="41"/>
      <c r="F55" s="41"/>
      <c r="G55" s="41"/>
      <c r="H55" s="40">
        <f>SUM(H56:H58)</f>
        <v>0</v>
      </c>
      <c r="I55" s="40">
        <f>SUM(I56:I58)</f>
        <v>0</v>
      </c>
      <c r="J55" s="47"/>
      <c r="K55" s="41">
        <f>SUM(K56:K58)</f>
        <v>775</v>
      </c>
      <c r="L55" s="40">
        <f>SUM(L56:L58)</f>
        <v>1063</v>
      </c>
      <c r="M55" s="33">
        <f t="shared" si="2"/>
        <v>137.16129032258064</v>
      </c>
      <c r="N55" s="41"/>
      <c r="O55" s="41"/>
      <c r="P55" s="41"/>
      <c r="Q55" s="41">
        <f>SUM(Q56:Q58)</f>
        <v>0</v>
      </c>
      <c r="R55" s="41">
        <f>SUM(R56:R58)</f>
        <v>512</v>
      </c>
      <c r="S55" s="41"/>
    </row>
    <row r="56" spans="1:19" x14ac:dyDescent="0.3">
      <c r="A56" s="45" t="s">
        <v>139</v>
      </c>
      <c r="B56" s="45">
        <v>100</v>
      </c>
      <c r="C56" s="45">
        <v>170</v>
      </c>
      <c r="D56" s="33">
        <f t="shared" si="1"/>
        <v>170</v>
      </c>
      <c r="E56" s="45"/>
      <c r="F56" s="45"/>
      <c r="G56" s="45"/>
      <c r="H56" s="46"/>
      <c r="I56" s="46"/>
      <c r="J56" s="47"/>
      <c r="K56" s="45">
        <v>495</v>
      </c>
      <c r="L56" s="46">
        <v>589</v>
      </c>
      <c r="M56" s="33">
        <f t="shared" si="2"/>
        <v>118.98989898989899</v>
      </c>
      <c r="N56" s="45"/>
      <c r="O56" s="45"/>
      <c r="P56" s="45"/>
      <c r="Q56" s="45"/>
      <c r="R56" s="45">
        <v>450</v>
      </c>
      <c r="S56" s="45"/>
    </row>
    <row r="57" spans="1:19" x14ac:dyDescent="0.3">
      <c r="A57" s="45" t="s">
        <v>234</v>
      </c>
      <c r="B57" s="45">
        <v>60</v>
      </c>
      <c r="C57" s="45">
        <v>60</v>
      </c>
      <c r="D57" s="33">
        <f t="shared" si="1"/>
        <v>100</v>
      </c>
      <c r="E57" s="45"/>
      <c r="F57" s="45"/>
      <c r="G57" s="45"/>
      <c r="H57" s="46"/>
      <c r="I57" s="46"/>
      <c r="J57" s="47"/>
      <c r="K57" s="45">
        <v>200</v>
      </c>
      <c r="L57" s="46">
        <v>365</v>
      </c>
      <c r="M57" s="33">
        <f t="shared" si="2"/>
        <v>182.5</v>
      </c>
      <c r="N57" s="45"/>
      <c r="O57" s="45"/>
      <c r="P57" s="45"/>
      <c r="Q57" s="45"/>
      <c r="R57" s="45"/>
      <c r="S57" s="45"/>
    </row>
    <row r="58" spans="1:19" x14ac:dyDescent="0.3">
      <c r="A58" s="45" t="s">
        <v>235</v>
      </c>
      <c r="B58" s="45"/>
      <c r="C58" s="45"/>
      <c r="D58" s="33"/>
      <c r="E58" s="45"/>
      <c r="F58" s="45"/>
      <c r="G58" s="45"/>
      <c r="H58" s="46"/>
      <c r="I58" s="46"/>
      <c r="J58" s="47"/>
      <c r="K58" s="45">
        <v>80</v>
      </c>
      <c r="L58" s="46">
        <v>109</v>
      </c>
      <c r="M58" s="33">
        <f t="shared" si="2"/>
        <v>136.25</v>
      </c>
      <c r="N58" s="45"/>
      <c r="O58" s="45"/>
      <c r="P58" s="45"/>
      <c r="Q58" s="45"/>
      <c r="R58" s="45">
        <v>62</v>
      </c>
      <c r="S58" s="45"/>
    </row>
    <row r="59" spans="1:19" s="42" customFormat="1" x14ac:dyDescent="0.3">
      <c r="A59" s="37" t="s">
        <v>172</v>
      </c>
      <c r="B59" s="41">
        <v>240</v>
      </c>
      <c r="C59" s="41">
        <f>SUM(C60:C62)</f>
        <v>453</v>
      </c>
      <c r="D59" s="33">
        <f t="shared" si="1"/>
        <v>188.75</v>
      </c>
      <c r="E59" s="41"/>
      <c r="F59" s="41"/>
      <c r="G59" s="41"/>
      <c r="H59" s="40">
        <f>SUM(H60:H62)</f>
        <v>0</v>
      </c>
      <c r="I59" s="40">
        <f>SUM(I60:I62)</f>
        <v>0</v>
      </c>
      <c r="J59" s="47"/>
      <c r="K59" s="41">
        <f>SUM(K60:K62)</f>
        <v>440</v>
      </c>
      <c r="L59" s="40">
        <f>SUM(L60:L62)</f>
        <v>498</v>
      </c>
      <c r="M59" s="33">
        <f t="shared" si="2"/>
        <v>113.18181818181819</v>
      </c>
      <c r="N59" s="41"/>
      <c r="O59" s="41"/>
      <c r="P59" s="41"/>
      <c r="Q59" s="41">
        <f>SUM(Q60:Q62)</f>
        <v>0</v>
      </c>
      <c r="R59" s="41">
        <f>SUM(R60:R62)</f>
        <v>572</v>
      </c>
      <c r="S59" s="41"/>
    </row>
    <row r="60" spans="1:19" x14ac:dyDescent="0.3">
      <c r="A60" s="45" t="s">
        <v>140</v>
      </c>
      <c r="B60" s="45">
        <v>120</v>
      </c>
      <c r="C60" s="45">
        <v>120</v>
      </c>
      <c r="D60" s="33">
        <f t="shared" si="1"/>
        <v>100</v>
      </c>
      <c r="E60" s="45"/>
      <c r="F60" s="45"/>
      <c r="G60" s="45"/>
      <c r="H60" s="46"/>
      <c r="I60" s="46"/>
      <c r="J60" s="47"/>
      <c r="K60" s="45">
        <v>370</v>
      </c>
      <c r="L60" s="46">
        <v>414</v>
      </c>
      <c r="M60" s="33">
        <f t="shared" si="2"/>
        <v>111.89189189189189</v>
      </c>
      <c r="N60" s="45"/>
      <c r="O60" s="45"/>
      <c r="P60" s="45"/>
      <c r="Q60" s="45"/>
      <c r="R60" s="45">
        <v>380</v>
      </c>
      <c r="S60" s="45"/>
    </row>
    <row r="61" spans="1:19" x14ac:dyDescent="0.3">
      <c r="A61" s="45" t="s">
        <v>236</v>
      </c>
      <c r="B61" s="45">
        <v>100</v>
      </c>
      <c r="C61" s="45">
        <v>293</v>
      </c>
      <c r="D61" s="33">
        <f t="shared" si="1"/>
        <v>293</v>
      </c>
      <c r="E61" s="45"/>
      <c r="F61" s="45"/>
      <c r="G61" s="45"/>
      <c r="H61" s="46"/>
      <c r="I61" s="46"/>
      <c r="J61" s="47"/>
      <c r="K61" s="45">
        <v>20</v>
      </c>
      <c r="L61" s="46">
        <v>34</v>
      </c>
      <c r="M61" s="33">
        <f t="shared" si="2"/>
        <v>170</v>
      </c>
      <c r="N61" s="45"/>
      <c r="O61" s="45"/>
      <c r="P61" s="45"/>
      <c r="Q61" s="45"/>
      <c r="R61" s="45">
        <v>132</v>
      </c>
      <c r="S61" s="45"/>
    </row>
    <row r="62" spans="1:19" x14ac:dyDescent="0.3">
      <c r="A62" s="45" t="s">
        <v>237</v>
      </c>
      <c r="B62" s="45">
        <v>20</v>
      </c>
      <c r="C62" s="45">
        <v>40</v>
      </c>
      <c r="D62" s="33">
        <f t="shared" si="1"/>
        <v>200</v>
      </c>
      <c r="E62" s="45"/>
      <c r="F62" s="45"/>
      <c r="G62" s="45"/>
      <c r="H62" s="46"/>
      <c r="I62" s="46"/>
      <c r="J62" s="47"/>
      <c r="K62" s="45">
        <v>50</v>
      </c>
      <c r="L62" s="46">
        <v>50</v>
      </c>
      <c r="M62" s="33">
        <f t="shared" si="2"/>
        <v>100</v>
      </c>
      <c r="N62" s="45"/>
      <c r="O62" s="45"/>
      <c r="P62" s="45"/>
      <c r="Q62" s="45"/>
      <c r="R62" s="45">
        <v>60</v>
      </c>
      <c r="S62" s="45"/>
    </row>
    <row r="63" spans="1:19" s="42" customFormat="1" x14ac:dyDescent="0.3">
      <c r="A63" s="37" t="s">
        <v>174</v>
      </c>
      <c r="B63" s="41"/>
      <c r="C63" s="41"/>
      <c r="D63" s="33"/>
      <c r="E63" s="41">
        <f>SUM(E64)</f>
        <v>120</v>
      </c>
      <c r="F63" s="41">
        <f>SUM(F64)</f>
        <v>141</v>
      </c>
      <c r="G63" s="47">
        <f>SUM(F63*100/E63)</f>
        <v>117.5</v>
      </c>
      <c r="H63" s="40">
        <f>SUM(H64:H65)</f>
        <v>2260</v>
      </c>
      <c r="I63" s="40">
        <f>SUM(I64:I65)</f>
        <v>2368</v>
      </c>
      <c r="J63" s="47">
        <f t="shared" si="3"/>
        <v>104.77876106194691</v>
      </c>
      <c r="K63" s="41">
        <f>SUM(K64:K65)</f>
        <v>460</v>
      </c>
      <c r="L63" s="40">
        <f>SUM(L64:L65)</f>
        <v>470</v>
      </c>
      <c r="M63" s="33">
        <f t="shared" si="2"/>
        <v>102.17391304347827</v>
      </c>
      <c r="N63" s="41"/>
      <c r="O63" s="41"/>
      <c r="P63" s="41"/>
      <c r="Q63" s="41">
        <f>SUM(Q64:Q65)</f>
        <v>0</v>
      </c>
      <c r="R63" s="41">
        <f>SUM(R64:R65)</f>
        <v>367</v>
      </c>
      <c r="S63" s="41"/>
    </row>
    <row r="64" spans="1:19" x14ac:dyDescent="0.3">
      <c r="A64" s="45" t="s">
        <v>155</v>
      </c>
      <c r="B64" s="45"/>
      <c r="C64" s="45"/>
      <c r="D64" s="33"/>
      <c r="E64" s="45">
        <v>120</v>
      </c>
      <c r="F64" s="45">
        <v>141</v>
      </c>
      <c r="G64" s="47">
        <f>SUM(F64*100/E64)</f>
        <v>117.5</v>
      </c>
      <c r="H64" s="46">
        <v>2260</v>
      </c>
      <c r="I64" s="46">
        <v>2368</v>
      </c>
      <c r="J64" s="47">
        <f t="shared" si="3"/>
        <v>104.77876106194691</v>
      </c>
      <c r="K64" s="45">
        <v>120</v>
      </c>
      <c r="L64" s="46">
        <v>120</v>
      </c>
      <c r="M64" s="33">
        <f t="shared" si="2"/>
        <v>100</v>
      </c>
      <c r="N64" s="45"/>
      <c r="O64" s="45"/>
      <c r="P64" s="45"/>
      <c r="Q64" s="45"/>
      <c r="R64" s="45">
        <v>283</v>
      </c>
      <c r="S64" s="45"/>
    </row>
    <row r="65" spans="1:19" x14ac:dyDescent="0.3">
      <c r="A65" s="45" t="s">
        <v>238</v>
      </c>
      <c r="B65" s="45"/>
      <c r="C65" s="45"/>
      <c r="D65" s="33"/>
      <c r="E65" s="45"/>
      <c r="F65" s="45"/>
      <c r="G65" s="45"/>
      <c r="H65" s="46"/>
      <c r="I65" s="46"/>
      <c r="J65" s="47"/>
      <c r="K65" s="45">
        <v>340</v>
      </c>
      <c r="L65" s="46">
        <v>350</v>
      </c>
      <c r="M65" s="33">
        <f t="shared" si="2"/>
        <v>102.94117647058823</v>
      </c>
      <c r="N65" s="45"/>
      <c r="O65" s="45"/>
      <c r="P65" s="45"/>
      <c r="Q65" s="45"/>
      <c r="R65" s="45">
        <v>84</v>
      </c>
      <c r="S65" s="45"/>
    </row>
    <row r="66" spans="1:19" s="42" customFormat="1" x14ac:dyDescent="0.3">
      <c r="A66" s="37" t="s">
        <v>175</v>
      </c>
      <c r="B66" s="41">
        <v>40</v>
      </c>
      <c r="C66" s="41">
        <f>SUM(C67)</f>
        <v>51</v>
      </c>
      <c r="D66" s="33">
        <f t="shared" si="1"/>
        <v>127.5</v>
      </c>
      <c r="E66" s="41"/>
      <c r="F66" s="41"/>
      <c r="G66" s="41"/>
      <c r="H66" s="40">
        <f>SUM(H67)</f>
        <v>0</v>
      </c>
      <c r="I66" s="40">
        <f>SUM(I67)</f>
        <v>0</v>
      </c>
      <c r="J66" s="47"/>
      <c r="K66" s="41">
        <f>SUM(K67)</f>
        <v>200</v>
      </c>
      <c r="L66" s="40">
        <f>SUM(L67)</f>
        <v>280</v>
      </c>
      <c r="M66" s="33">
        <f t="shared" si="2"/>
        <v>140</v>
      </c>
      <c r="N66" s="41"/>
      <c r="O66" s="41"/>
      <c r="P66" s="41"/>
      <c r="Q66" s="41">
        <f>SUM(Q67)</f>
        <v>0</v>
      </c>
      <c r="R66" s="41">
        <f>SUM(R67)</f>
        <v>0</v>
      </c>
      <c r="S66" s="41"/>
    </row>
    <row r="67" spans="1:19" x14ac:dyDescent="0.3">
      <c r="A67" s="45" t="s">
        <v>145</v>
      </c>
      <c r="B67" s="45">
        <v>40</v>
      </c>
      <c r="C67" s="45">
        <v>51</v>
      </c>
      <c r="D67" s="33">
        <f t="shared" ref="D67:D108" si="4">SUM(C67*100/B67)</f>
        <v>127.5</v>
      </c>
      <c r="E67" s="45"/>
      <c r="F67" s="45"/>
      <c r="G67" s="45"/>
      <c r="H67" s="46"/>
      <c r="I67" s="46"/>
      <c r="J67" s="47"/>
      <c r="K67" s="45">
        <v>200</v>
      </c>
      <c r="L67" s="46">
        <v>280</v>
      </c>
      <c r="M67" s="33">
        <f t="shared" ref="M67:M108" si="5">SUM(L67*100/K67)</f>
        <v>140</v>
      </c>
      <c r="N67" s="45"/>
      <c r="O67" s="45"/>
      <c r="P67" s="45"/>
      <c r="Q67" s="45"/>
      <c r="R67" s="45"/>
      <c r="S67" s="45"/>
    </row>
    <row r="68" spans="1:19" s="42" customFormat="1" x14ac:dyDescent="0.3">
      <c r="A68" s="37" t="s">
        <v>176</v>
      </c>
      <c r="B68" s="41">
        <v>660</v>
      </c>
      <c r="C68" s="41">
        <f>SUM(C69:C71)</f>
        <v>973</v>
      </c>
      <c r="D68" s="33">
        <f t="shared" si="4"/>
        <v>147.42424242424244</v>
      </c>
      <c r="E68" s="41"/>
      <c r="F68" s="41"/>
      <c r="G68" s="41"/>
      <c r="H68" s="40">
        <f>SUM(H69:H71)</f>
        <v>0</v>
      </c>
      <c r="I68" s="40">
        <f>SUM(I69:I71)</f>
        <v>0</v>
      </c>
      <c r="J68" s="47"/>
      <c r="K68" s="41">
        <f>SUM(K69:K71)</f>
        <v>300</v>
      </c>
      <c r="L68" s="40">
        <f>SUM(L69:L71)</f>
        <v>324</v>
      </c>
      <c r="M68" s="33">
        <f t="shared" si="5"/>
        <v>108</v>
      </c>
      <c r="N68" s="41"/>
      <c r="O68" s="41"/>
      <c r="P68" s="41"/>
      <c r="Q68" s="41">
        <f>SUM(Q69:Q71)</f>
        <v>0</v>
      </c>
      <c r="R68" s="41">
        <f>SUM(R69:R71)</f>
        <v>1107</v>
      </c>
      <c r="S68" s="41"/>
    </row>
    <row r="69" spans="1:19" x14ac:dyDescent="0.3">
      <c r="A69" s="45" t="s">
        <v>144</v>
      </c>
      <c r="B69" s="45"/>
      <c r="C69" s="45"/>
      <c r="D69" s="33"/>
      <c r="E69" s="45"/>
      <c r="F69" s="45"/>
      <c r="G69" s="45"/>
      <c r="H69" s="46"/>
      <c r="I69" s="46"/>
      <c r="J69" s="47"/>
      <c r="K69" s="45">
        <v>120</v>
      </c>
      <c r="L69" s="46">
        <v>136</v>
      </c>
      <c r="M69" s="33">
        <f t="shared" si="5"/>
        <v>113.33333333333333</v>
      </c>
      <c r="N69" s="45"/>
      <c r="O69" s="45"/>
      <c r="P69" s="45"/>
      <c r="Q69" s="45"/>
      <c r="R69" s="45">
        <v>683</v>
      </c>
      <c r="S69" s="45"/>
    </row>
    <row r="70" spans="1:19" x14ac:dyDescent="0.3">
      <c r="A70" s="45" t="s">
        <v>239</v>
      </c>
      <c r="B70" s="45">
        <v>640</v>
      </c>
      <c r="C70" s="45">
        <v>933</v>
      </c>
      <c r="D70" s="33">
        <f t="shared" si="4"/>
        <v>145.78125</v>
      </c>
      <c r="E70" s="45"/>
      <c r="F70" s="45"/>
      <c r="G70" s="45"/>
      <c r="H70" s="46"/>
      <c r="I70" s="46"/>
      <c r="J70" s="47"/>
      <c r="K70" s="45">
        <v>120</v>
      </c>
      <c r="L70" s="46">
        <v>122</v>
      </c>
      <c r="M70" s="33">
        <f t="shared" si="5"/>
        <v>101.66666666666667</v>
      </c>
      <c r="N70" s="45"/>
      <c r="O70" s="45"/>
      <c r="P70" s="45"/>
      <c r="Q70" s="45"/>
      <c r="R70" s="45">
        <v>304</v>
      </c>
      <c r="S70" s="45"/>
    </row>
    <row r="71" spans="1:19" x14ac:dyDescent="0.3">
      <c r="A71" s="45" t="s">
        <v>240</v>
      </c>
      <c r="B71" s="45">
        <v>20</v>
      </c>
      <c r="C71" s="45">
        <v>40</v>
      </c>
      <c r="D71" s="33">
        <f t="shared" si="4"/>
        <v>200</v>
      </c>
      <c r="E71" s="45"/>
      <c r="F71" s="45"/>
      <c r="G71" s="45"/>
      <c r="H71" s="46"/>
      <c r="I71" s="46"/>
      <c r="J71" s="47"/>
      <c r="K71" s="45">
        <v>60</v>
      </c>
      <c r="L71" s="46">
        <v>66</v>
      </c>
      <c r="M71" s="33">
        <f t="shared" si="5"/>
        <v>110</v>
      </c>
      <c r="N71" s="45"/>
      <c r="O71" s="45"/>
      <c r="P71" s="45"/>
      <c r="Q71" s="45"/>
      <c r="R71" s="45">
        <v>120</v>
      </c>
      <c r="S71" s="45"/>
    </row>
    <row r="72" spans="1:19" s="42" customFormat="1" x14ac:dyDescent="0.3">
      <c r="A72" s="37" t="s">
        <v>177</v>
      </c>
      <c r="B72" s="41">
        <v>160</v>
      </c>
      <c r="C72" s="41">
        <f>SUM(C73:C76)</f>
        <v>237</v>
      </c>
      <c r="D72" s="33">
        <f t="shared" si="4"/>
        <v>148.125</v>
      </c>
      <c r="E72" s="41"/>
      <c r="F72" s="41"/>
      <c r="G72" s="41"/>
      <c r="H72" s="40">
        <f>SUM(H73:H76)</f>
        <v>0</v>
      </c>
      <c r="I72" s="40">
        <f>SUM(I73:I76)</f>
        <v>0</v>
      </c>
      <c r="J72" s="47"/>
      <c r="K72" s="41">
        <f>SUM(K73:K76)</f>
        <v>580</v>
      </c>
      <c r="L72" s="40">
        <f>SUM(L73:L76)</f>
        <v>681</v>
      </c>
      <c r="M72" s="33">
        <f t="shared" si="5"/>
        <v>117.41379310344827</v>
      </c>
      <c r="N72" s="41"/>
      <c r="O72" s="41"/>
      <c r="P72" s="41"/>
      <c r="Q72" s="41">
        <f>SUM(Q73:Q76)</f>
        <v>0</v>
      </c>
      <c r="R72" s="41">
        <f>SUM(R73:R76)</f>
        <v>674</v>
      </c>
      <c r="S72" s="41"/>
    </row>
    <row r="73" spans="1:19" x14ac:dyDescent="0.3">
      <c r="A73" s="45" t="s">
        <v>143</v>
      </c>
      <c r="B73" s="45">
        <v>100</v>
      </c>
      <c r="C73" s="45">
        <v>177</v>
      </c>
      <c r="D73" s="33">
        <f t="shared" si="4"/>
        <v>177</v>
      </c>
      <c r="E73" s="45"/>
      <c r="F73" s="45"/>
      <c r="G73" s="45"/>
      <c r="H73" s="46"/>
      <c r="I73" s="46"/>
      <c r="J73" s="47"/>
      <c r="K73" s="45">
        <v>100</v>
      </c>
      <c r="L73" s="46">
        <v>100</v>
      </c>
      <c r="M73" s="33">
        <f t="shared" si="5"/>
        <v>100</v>
      </c>
      <c r="N73" s="45"/>
      <c r="O73" s="45"/>
      <c r="P73" s="45"/>
      <c r="Q73" s="45"/>
      <c r="R73" s="45">
        <v>372</v>
      </c>
      <c r="S73" s="45"/>
    </row>
    <row r="74" spans="1:19" x14ac:dyDescent="0.3">
      <c r="A74" s="45" t="s">
        <v>241</v>
      </c>
      <c r="B74" s="45">
        <v>20</v>
      </c>
      <c r="C74" s="45">
        <v>20</v>
      </c>
      <c r="D74" s="33">
        <f t="shared" si="4"/>
        <v>100</v>
      </c>
      <c r="E74" s="45"/>
      <c r="F74" s="45"/>
      <c r="G74" s="45"/>
      <c r="H74" s="46"/>
      <c r="I74" s="46"/>
      <c r="J74" s="47"/>
      <c r="K74" s="45">
        <v>80</v>
      </c>
      <c r="L74" s="46">
        <v>140</v>
      </c>
      <c r="M74" s="33">
        <f t="shared" si="5"/>
        <v>175</v>
      </c>
      <c r="N74" s="45"/>
      <c r="O74" s="45"/>
      <c r="P74" s="45"/>
      <c r="Q74" s="45"/>
      <c r="R74" s="45">
        <v>91</v>
      </c>
      <c r="S74" s="45"/>
    </row>
    <row r="75" spans="1:19" x14ac:dyDescent="0.3">
      <c r="A75" s="45" t="s">
        <v>242</v>
      </c>
      <c r="B75" s="45">
        <v>40</v>
      </c>
      <c r="C75" s="45">
        <v>40</v>
      </c>
      <c r="D75" s="33">
        <f t="shared" si="4"/>
        <v>100</v>
      </c>
      <c r="E75" s="45"/>
      <c r="F75" s="45"/>
      <c r="G75" s="45"/>
      <c r="H75" s="46"/>
      <c r="I75" s="46"/>
      <c r="J75" s="47"/>
      <c r="K75" s="45">
        <v>400</v>
      </c>
      <c r="L75" s="46">
        <v>441</v>
      </c>
      <c r="M75" s="33">
        <f t="shared" si="5"/>
        <v>110.25</v>
      </c>
      <c r="N75" s="45"/>
      <c r="O75" s="45"/>
      <c r="P75" s="45"/>
      <c r="Q75" s="45"/>
      <c r="R75" s="45">
        <v>160</v>
      </c>
      <c r="S75" s="45"/>
    </row>
    <row r="76" spans="1:19" x14ac:dyDescent="0.3">
      <c r="A76" s="45" t="s">
        <v>243</v>
      </c>
      <c r="B76" s="45"/>
      <c r="C76" s="45"/>
      <c r="D76" s="33"/>
      <c r="E76" s="45"/>
      <c r="F76" s="45"/>
      <c r="G76" s="45"/>
      <c r="H76" s="46"/>
      <c r="I76" s="46"/>
      <c r="J76" s="47"/>
      <c r="K76" s="45"/>
      <c r="L76" s="46"/>
      <c r="M76" s="33"/>
      <c r="N76" s="45"/>
      <c r="O76" s="45"/>
      <c r="P76" s="45"/>
      <c r="Q76" s="45"/>
      <c r="R76" s="45">
        <v>51</v>
      </c>
      <c r="S76" s="45"/>
    </row>
    <row r="77" spans="1:19" s="42" customFormat="1" x14ac:dyDescent="0.3">
      <c r="A77" s="37" t="s">
        <v>178</v>
      </c>
      <c r="B77" s="41"/>
      <c r="C77" s="41"/>
      <c r="D77" s="33"/>
      <c r="E77" s="41"/>
      <c r="F77" s="41"/>
      <c r="G77" s="41"/>
      <c r="H77" s="40">
        <f>SUM(H78:H80)</f>
        <v>0</v>
      </c>
      <c r="I77" s="40">
        <f>SUM(I78:I80)</f>
        <v>0</v>
      </c>
      <c r="J77" s="47"/>
      <c r="K77" s="41">
        <f>SUM(K78:K80)</f>
        <v>1420</v>
      </c>
      <c r="L77" s="40">
        <f>SUM(L78:L80)</f>
        <v>1991</v>
      </c>
      <c r="M77" s="33">
        <f t="shared" si="5"/>
        <v>140.21126760563379</v>
      </c>
      <c r="N77" s="41"/>
      <c r="O77" s="41"/>
      <c r="P77" s="41"/>
      <c r="Q77" s="41">
        <f>SUM(Q78:Q80)</f>
        <v>0</v>
      </c>
      <c r="R77" s="41">
        <f>SUM(R78:R80)</f>
        <v>1151</v>
      </c>
      <c r="S77" s="41"/>
    </row>
    <row r="78" spans="1:19" x14ac:dyDescent="0.3">
      <c r="A78" s="45" t="s">
        <v>156</v>
      </c>
      <c r="B78" s="45"/>
      <c r="C78" s="45"/>
      <c r="D78" s="33"/>
      <c r="E78" s="45"/>
      <c r="F78" s="45"/>
      <c r="G78" s="45"/>
      <c r="H78" s="46"/>
      <c r="I78" s="46"/>
      <c r="J78" s="47"/>
      <c r="K78" s="45">
        <v>1000</v>
      </c>
      <c r="L78" s="46">
        <v>1368</v>
      </c>
      <c r="M78" s="33">
        <f t="shared" si="5"/>
        <v>136.80000000000001</v>
      </c>
      <c r="N78" s="45"/>
      <c r="O78" s="45"/>
      <c r="P78" s="45"/>
      <c r="Q78" s="45"/>
      <c r="R78" s="45">
        <v>700</v>
      </c>
      <c r="S78" s="45"/>
    </row>
    <row r="79" spans="1:19" x14ac:dyDescent="0.3">
      <c r="A79" s="45" t="s">
        <v>244</v>
      </c>
      <c r="B79" s="45"/>
      <c r="C79" s="45"/>
      <c r="D79" s="33"/>
      <c r="E79" s="45"/>
      <c r="F79" s="45"/>
      <c r="G79" s="45"/>
      <c r="H79" s="46"/>
      <c r="I79" s="46"/>
      <c r="J79" s="47"/>
      <c r="K79" s="45">
        <v>380</v>
      </c>
      <c r="L79" s="46">
        <v>578</v>
      </c>
      <c r="M79" s="33">
        <f t="shared" si="5"/>
        <v>152.10526315789474</v>
      </c>
      <c r="N79" s="45"/>
      <c r="O79" s="45"/>
      <c r="P79" s="45"/>
      <c r="Q79" s="45"/>
      <c r="R79" s="45">
        <v>351</v>
      </c>
      <c r="S79" s="45"/>
    </row>
    <row r="80" spans="1:19" x14ac:dyDescent="0.3">
      <c r="A80" s="45" t="s">
        <v>245</v>
      </c>
      <c r="B80" s="45"/>
      <c r="C80" s="45"/>
      <c r="D80" s="33"/>
      <c r="E80" s="45"/>
      <c r="F80" s="45"/>
      <c r="G80" s="45"/>
      <c r="H80" s="46"/>
      <c r="I80" s="46"/>
      <c r="J80" s="47"/>
      <c r="K80" s="45">
        <v>40</v>
      </c>
      <c r="L80" s="46">
        <v>45</v>
      </c>
      <c r="M80" s="33">
        <f t="shared" si="5"/>
        <v>112.5</v>
      </c>
      <c r="N80" s="45"/>
      <c r="O80" s="45"/>
      <c r="P80" s="45"/>
      <c r="Q80" s="45"/>
      <c r="R80" s="45">
        <v>100</v>
      </c>
      <c r="S80" s="45"/>
    </row>
    <row r="81" spans="1:19" s="42" customFormat="1" x14ac:dyDescent="0.3">
      <c r="A81" s="37" t="s">
        <v>179</v>
      </c>
      <c r="B81" s="41">
        <v>100</v>
      </c>
      <c r="C81" s="41">
        <f>SUM(C82:C84)</f>
        <v>120</v>
      </c>
      <c r="D81" s="33">
        <f t="shared" si="4"/>
        <v>120</v>
      </c>
      <c r="E81" s="41"/>
      <c r="F81" s="41"/>
      <c r="G81" s="41"/>
      <c r="H81" s="40">
        <f>SUM(H82:H84)</f>
        <v>1700</v>
      </c>
      <c r="I81" s="40">
        <f>SUM(I82:I84)</f>
        <v>1805</v>
      </c>
      <c r="J81" s="47">
        <f t="shared" si="3"/>
        <v>106.17647058823529</v>
      </c>
      <c r="K81" s="41">
        <f>SUM(K82:K84)</f>
        <v>440</v>
      </c>
      <c r="L81" s="40">
        <f>SUM(L82:L84)</f>
        <v>505</v>
      </c>
      <c r="M81" s="33">
        <f t="shared" si="5"/>
        <v>114.77272727272727</v>
      </c>
      <c r="N81" s="41"/>
      <c r="O81" s="41"/>
      <c r="P81" s="41"/>
      <c r="Q81" s="41">
        <f>SUM(Q82:Q84)</f>
        <v>0</v>
      </c>
      <c r="R81" s="41">
        <f>SUM(R82:R84)</f>
        <v>1072</v>
      </c>
      <c r="S81" s="41"/>
    </row>
    <row r="82" spans="1:19" x14ac:dyDescent="0.3">
      <c r="A82" s="45" t="s">
        <v>142</v>
      </c>
      <c r="B82" s="45">
        <v>40</v>
      </c>
      <c r="C82" s="45">
        <v>44</v>
      </c>
      <c r="D82" s="33">
        <f t="shared" si="4"/>
        <v>110</v>
      </c>
      <c r="E82" s="45"/>
      <c r="F82" s="45"/>
      <c r="G82" s="45"/>
      <c r="H82" s="46"/>
      <c r="I82" s="46"/>
      <c r="J82" s="47"/>
      <c r="K82" s="45">
        <v>360</v>
      </c>
      <c r="L82" s="46">
        <v>418</v>
      </c>
      <c r="M82" s="33">
        <f t="shared" si="5"/>
        <v>116.11111111111111</v>
      </c>
      <c r="N82" s="45"/>
      <c r="O82" s="45"/>
      <c r="P82" s="45"/>
      <c r="Q82" s="45"/>
      <c r="R82" s="45">
        <v>828</v>
      </c>
      <c r="S82" s="45"/>
    </row>
    <row r="83" spans="1:19" x14ac:dyDescent="0.3">
      <c r="A83" s="45" t="s">
        <v>246</v>
      </c>
      <c r="B83" s="45">
        <v>40</v>
      </c>
      <c r="C83" s="45">
        <v>46</v>
      </c>
      <c r="D83" s="33">
        <f t="shared" si="4"/>
        <v>115</v>
      </c>
      <c r="E83" s="45"/>
      <c r="F83" s="45"/>
      <c r="G83" s="45"/>
      <c r="H83" s="46"/>
      <c r="I83" s="46"/>
      <c r="J83" s="47"/>
      <c r="K83" s="45">
        <v>40</v>
      </c>
      <c r="L83" s="46">
        <v>43</v>
      </c>
      <c r="M83" s="33">
        <f t="shared" si="5"/>
        <v>107.5</v>
      </c>
      <c r="N83" s="45"/>
      <c r="O83" s="45"/>
      <c r="P83" s="45"/>
      <c r="Q83" s="45"/>
      <c r="R83" s="45">
        <v>118</v>
      </c>
      <c r="S83" s="45"/>
    </row>
    <row r="84" spans="1:19" x14ac:dyDescent="0.3">
      <c r="A84" s="45" t="s">
        <v>247</v>
      </c>
      <c r="B84" s="45">
        <v>20</v>
      </c>
      <c r="C84" s="45">
        <v>30</v>
      </c>
      <c r="D84" s="33">
        <f t="shared" si="4"/>
        <v>150</v>
      </c>
      <c r="E84" s="45"/>
      <c r="F84" s="45"/>
      <c r="G84" s="45"/>
      <c r="H84" s="46">
        <v>1700</v>
      </c>
      <c r="I84" s="46">
        <v>1805</v>
      </c>
      <c r="J84" s="47">
        <f t="shared" ref="J84:J108" si="6">SUM(I84*100/H84)</f>
        <v>106.17647058823529</v>
      </c>
      <c r="K84" s="45">
        <v>40</v>
      </c>
      <c r="L84" s="46">
        <v>44</v>
      </c>
      <c r="M84" s="33">
        <f t="shared" si="5"/>
        <v>110</v>
      </c>
      <c r="N84" s="45"/>
      <c r="O84" s="45"/>
      <c r="P84" s="45"/>
      <c r="Q84" s="45"/>
      <c r="R84" s="45">
        <v>126</v>
      </c>
      <c r="S84" s="45"/>
    </row>
    <row r="85" spans="1:19" s="42" customFormat="1" x14ac:dyDescent="0.3">
      <c r="A85" s="37" t="s">
        <v>180</v>
      </c>
      <c r="B85" s="41">
        <v>320</v>
      </c>
      <c r="C85" s="41">
        <f>SUM(C86:C90)</f>
        <v>428</v>
      </c>
      <c r="D85" s="33">
        <f t="shared" si="4"/>
        <v>133.75</v>
      </c>
      <c r="E85" s="41"/>
      <c r="F85" s="41"/>
      <c r="G85" s="41"/>
      <c r="H85" s="40">
        <f>SUM(H86:H90)</f>
        <v>3200</v>
      </c>
      <c r="I85" s="40">
        <f>SUM(I86:I90)</f>
        <v>3887</v>
      </c>
      <c r="J85" s="47">
        <f t="shared" si="6"/>
        <v>121.46875</v>
      </c>
      <c r="K85" s="41">
        <f>SUM(K86:K90)</f>
        <v>760</v>
      </c>
      <c r="L85" s="40">
        <f>SUM(L86:L90)</f>
        <v>942</v>
      </c>
      <c r="M85" s="33">
        <f t="shared" si="5"/>
        <v>123.94736842105263</v>
      </c>
      <c r="N85" s="41"/>
      <c r="O85" s="41"/>
      <c r="P85" s="41"/>
      <c r="Q85" s="41">
        <f>SUM(Q86:Q90)</f>
        <v>0</v>
      </c>
      <c r="R85" s="41">
        <f>SUM(R86:R90)</f>
        <v>330</v>
      </c>
      <c r="S85" s="41"/>
    </row>
    <row r="86" spans="1:19" x14ac:dyDescent="0.3">
      <c r="A86" s="45" t="s">
        <v>141</v>
      </c>
      <c r="B86" s="45">
        <v>40</v>
      </c>
      <c r="C86" s="45">
        <v>60</v>
      </c>
      <c r="D86" s="33">
        <f t="shared" si="4"/>
        <v>150</v>
      </c>
      <c r="E86" s="45"/>
      <c r="F86" s="45"/>
      <c r="G86" s="45"/>
      <c r="H86" s="46"/>
      <c r="I86" s="46"/>
      <c r="J86" s="47"/>
      <c r="K86" s="45">
        <v>460</v>
      </c>
      <c r="L86" s="46">
        <v>509</v>
      </c>
      <c r="M86" s="33">
        <f t="shared" si="5"/>
        <v>110.65217391304348</v>
      </c>
      <c r="N86" s="45"/>
      <c r="O86" s="45"/>
      <c r="P86" s="45"/>
      <c r="Q86" s="45"/>
      <c r="R86" s="45">
        <v>149</v>
      </c>
      <c r="S86" s="45"/>
    </row>
    <row r="87" spans="1:19" x14ac:dyDescent="0.3">
      <c r="A87" s="45" t="s">
        <v>248</v>
      </c>
      <c r="B87" s="45">
        <v>20</v>
      </c>
      <c r="C87" s="45">
        <v>20</v>
      </c>
      <c r="D87" s="33">
        <f t="shared" si="4"/>
        <v>100</v>
      </c>
      <c r="E87" s="45"/>
      <c r="F87" s="45"/>
      <c r="G87" s="45"/>
      <c r="H87" s="46">
        <v>1860</v>
      </c>
      <c r="I87" s="46">
        <v>2241</v>
      </c>
      <c r="J87" s="47">
        <f t="shared" si="6"/>
        <v>120.48387096774194</v>
      </c>
      <c r="K87" s="45"/>
      <c r="L87" s="46"/>
      <c r="M87" s="33"/>
      <c r="N87" s="45"/>
      <c r="O87" s="45"/>
      <c r="P87" s="45"/>
      <c r="Q87" s="45"/>
      <c r="R87" s="45">
        <v>60</v>
      </c>
      <c r="S87" s="45"/>
    </row>
    <row r="88" spans="1:19" x14ac:dyDescent="0.3">
      <c r="A88" s="45" t="s">
        <v>249</v>
      </c>
      <c r="B88" s="45">
        <v>40</v>
      </c>
      <c r="C88" s="45">
        <v>86</v>
      </c>
      <c r="D88" s="33">
        <f t="shared" si="4"/>
        <v>215</v>
      </c>
      <c r="E88" s="45"/>
      <c r="F88" s="45"/>
      <c r="G88" s="45"/>
      <c r="H88" s="46"/>
      <c r="I88" s="46"/>
      <c r="J88" s="47"/>
      <c r="K88" s="45">
        <v>60</v>
      </c>
      <c r="L88" s="46">
        <v>101</v>
      </c>
      <c r="M88" s="33">
        <f t="shared" si="5"/>
        <v>168.33333333333334</v>
      </c>
      <c r="N88" s="45"/>
      <c r="O88" s="45"/>
      <c r="P88" s="45"/>
      <c r="Q88" s="45"/>
      <c r="R88" s="45">
        <v>60</v>
      </c>
      <c r="S88" s="45"/>
    </row>
    <row r="89" spans="1:19" x14ac:dyDescent="0.3">
      <c r="A89" s="45" t="s">
        <v>250</v>
      </c>
      <c r="B89" s="45">
        <v>140</v>
      </c>
      <c r="C89" s="45">
        <v>140</v>
      </c>
      <c r="D89" s="33">
        <f t="shared" si="4"/>
        <v>100</v>
      </c>
      <c r="E89" s="45"/>
      <c r="F89" s="45"/>
      <c r="G89" s="45"/>
      <c r="H89" s="46"/>
      <c r="I89" s="46"/>
      <c r="J89" s="47"/>
      <c r="K89" s="45">
        <v>120</v>
      </c>
      <c r="L89" s="46">
        <v>133</v>
      </c>
      <c r="M89" s="33">
        <f t="shared" si="5"/>
        <v>110.83333333333333</v>
      </c>
      <c r="N89" s="45"/>
      <c r="O89" s="45"/>
      <c r="P89" s="45"/>
      <c r="Q89" s="45"/>
      <c r="R89" s="45">
        <v>61</v>
      </c>
      <c r="S89" s="45"/>
    </row>
    <row r="90" spans="1:19" x14ac:dyDescent="0.3">
      <c r="A90" s="45" t="s">
        <v>251</v>
      </c>
      <c r="B90" s="45">
        <v>80</v>
      </c>
      <c r="C90" s="45">
        <v>122</v>
      </c>
      <c r="D90" s="33">
        <f t="shared" si="4"/>
        <v>152.5</v>
      </c>
      <c r="E90" s="45"/>
      <c r="F90" s="45"/>
      <c r="G90" s="45"/>
      <c r="H90" s="46">
        <v>1340</v>
      </c>
      <c r="I90" s="46">
        <v>1646</v>
      </c>
      <c r="J90" s="47">
        <f t="shared" si="6"/>
        <v>122.83582089552239</v>
      </c>
      <c r="K90" s="45">
        <v>120</v>
      </c>
      <c r="L90" s="46">
        <v>199</v>
      </c>
      <c r="M90" s="33">
        <f t="shared" si="5"/>
        <v>165.83333333333334</v>
      </c>
      <c r="N90" s="45"/>
      <c r="O90" s="45"/>
      <c r="P90" s="45"/>
      <c r="Q90" s="45"/>
      <c r="R90" s="45"/>
      <c r="S90" s="45"/>
    </row>
    <row r="91" spans="1:19" s="42" customFormat="1" x14ac:dyDescent="0.3">
      <c r="A91" s="37" t="s">
        <v>181</v>
      </c>
      <c r="B91" s="41">
        <v>300</v>
      </c>
      <c r="C91" s="41">
        <f>SUM(C92:C93)</f>
        <v>355</v>
      </c>
      <c r="D91" s="33">
        <f t="shared" si="4"/>
        <v>118.33333333333333</v>
      </c>
      <c r="E91" s="41"/>
      <c r="F91" s="41"/>
      <c r="G91" s="41"/>
      <c r="H91" s="40">
        <f>SUM(H92:H93)</f>
        <v>0</v>
      </c>
      <c r="I91" s="40">
        <f>SUM(I92:I93)</f>
        <v>0</v>
      </c>
      <c r="J91" s="47"/>
      <c r="K91" s="41">
        <f>SUM(K92:K93)</f>
        <v>295</v>
      </c>
      <c r="L91" s="40">
        <f>SUM(L92:L93)</f>
        <v>451</v>
      </c>
      <c r="M91" s="33">
        <f t="shared" si="5"/>
        <v>152.88135593220338</v>
      </c>
      <c r="N91" s="41"/>
      <c r="O91" s="41"/>
      <c r="P91" s="41"/>
      <c r="Q91" s="41">
        <f>SUM(Q92:Q93)</f>
        <v>0</v>
      </c>
      <c r="R91" s="41">
        <f>SUM(R92:R93)</f>
        <v>240</v>
      </c>
      <c r="S91" s="41"/>
    </row>
    <row r="92" spans="1:19" x14ac:dyDescent="0.3">
      <c r="A92" s="45" t="s">
        <v>146</v>
      </c>
      <c r="B92" s="45">
        <v>100</v>
      </c>
      <c r="C92" s="45">
        <v>141</v>
      </c>
      <c r="D92" s="33">
        <f t="shared" si="4"/>
        <v>141</v>
      </c>
      <c r="E92" s="45"/>
      <c r="F92" s="45"/>
      <c r="G92" s="45"/>
      <c r="H92" s="46"/>
      <c r="I92" s="46"/>
      <c r="J92" s="47"/>
      <c r="K92" s="45">
        <v>100</v>
      </c>
      <c r="L92" s="46">
        <v>101</v>
      </c>
      <c r="M92" s="33">
        <f t="shared" si="5"/>
        <v>101</v>
      </c>
      <c r="N92" s="45"/>
      <c r="O92" s="45"/>
      <c r="P92" s="45"/>
      <c r="Q92" s="45"/>
      <c r="R92" s="45">
        <v>180</v>
      </c>
      <c r="S92" s="45"/>
    </row>
    <row r="93" spans="1:19" x14ac:dyDescent="0.3">
      <c r="A93" s="45" t="s">
        <v>147</v>
      </c>
      <c r="B93" s="45">
        <v>200</v>
      </c>
      <c r="C93" s="45">
        <v>214</v>
      </c>
      <c r="D93" s="33">
        <f t="shared" si="4"/>
        <v>107</v>
      </c>
      <c r="E93" s="45"/>
      <c r="F93" s="45"/>
      <c r="G93" s="45"/>
      <c r="H93" s="46"/>
      <c r="I93" s="46"/>
      <c r="J93" s="47"/>
      <c r="K93" s="45">
        <v>195</v>
      </c>
      <c r="L93" s="46">
        <v>350</v>
      </c>
      <c r="M93" s="33">
        <f t="shared" si="5"/>
        <v>179.48717948717947</v>
      </c>
      <c r="N93" s="45"/>
      <c r="O93" s="45"/>
      <c r="P93" s="45"/>
      <c r="Q93" s="45"/>
      <c r="R93" s="45">
        <v>60</v>
      </c>
      <c r="S93" s="45"/>
    </row>
    <row r="94" spans="1:19" s="42" customFormat="1" x14ac:dyDescent="0.3">
      <c r="A94" s="37" t="s">
        <v>182</v>
      </c>
      <c r="B94" s="41">
        <v>180</v>
      </c>
      <c r="C94" s="41">
        <f>SUM(C95:C97)</f>
        <v>222</v>
      </c>
      <c r="D94" s="33">
        <f t="shared" si="4"/>
        <v>123.33333333333333</v>
      </c>
      <c r="E94" s="41"/>
      <c r="F94" s="41"/>
      <c r="G94" s="41"/>
      <c r="H94" s="40">
        <f>SUM(H95:H97)</f>
        <v>1600</v>
      </c>
      <c r="I94" s="40">
        <f>SUM(I95:I97)</f>
        <v>1980</v>
      </c>
      <c r="J94" s="47">
        <f t="shared" si="6"/>
        <v>123.75</v>
      </c>
      <c r="K94" s="41">
        <f>SUM(K95:K97)</f>
        <v>530</v>
      </c>
      <c r="L94" s="40">
        <f>SUM(L95:L97)</f>
        <v>652</v>
      </c>
      <c r="M94" s="33">
        <f t="shared" si="5"/>
        <v>123.01886792452831</v>
      </c>
      <c r="N94" s="41"/>
      <c r="O94" s="41"/>
      <c r="P94" s="41"/>
      <c r="Q94" s="41">
        <f>SUM(Q95:Q97)</f>
        <v>0</v>
      </c>
      <c r="R94" s="41">
        <f>SUM(R95:R97)</f>
        <v>187</v>
      </c>
      <c r="S94" s="41"/>
    </row>
    <row r="95" spans="1:19" x14ac:dyDescent="0.3">
      <c r="A95" s="45" t="s">
        <v>148</v>
      </c>
      <c r="B95" s="45">
        <v>60</v>
      </c>
      <c r="C95" s="45">
        <v>102</v>
      </c>
      <c r="D95" s="33">
        <f t="shared" si="4"/>
        <v>170</v>
      </c>
      <c r="E95" s="45"/>
      <c r="F95" s="45"/>
      <c r="G95" s="45"/>
      <c r="H95" s="46">
        <v>1600</v>
      </c>
      <c r="I95" s="46">
        <v>1980</v>
      </c>
      <c r="J95" s="47">
        <f t="shared" si="6"/>
        <v>123.75</v>
      </c>
      <c r="K95" s="45">
        <v>70</v>
      </c>
      <c r="L95" s="46">
        <v>86</v>
      </c>
      <c r="M95" s="33">
        <f t="shared" si="5"/>
        <v>122.85714285714286</v>
      </c>
      <c r="N95" s="45"/>
      <c r="O95" s="45"/>
      <c r="P95" s="45"/>
      <c r="Q95" s="45"/>
      <c r="R95" s="45">
        <v>103</v>
      </c>
      <c r="S95" s="45"/>
    </row>
    <row r="96" spans="1:19" x14ac:dyDescent="0.3">
      <c r="A96" s="45" t="s">
        <v>252</v>
      </c>
      <c r="B96" s="45">
        <v>60</v>
      </c>
      <c r="C96" s="45">
        <v>60</v>
      </c>
      <c r="D96" s="33">
        <f t="shared" si="4"/>
        <v>100</v>
      </c>
      <c r="E96" s="45"/>
      <c r="F96" s="45"/>
      <c r="G96" s="45"/>
      <c r="H96" s="46"/>
      <c r="I96" s="46"/>
      <c r="J96" s="47"/>
      <c r="K96" s="45">
        <v>320</v>
      </c>
      <c r="L96" s="46">
        <v>375</v>
      </c>
      <c r="M96" s="33">
        <f t="shared" si="5"/>
        <v>117.1875</v>
      </c>
      <c r="N96" s="45"/>
      <c r="O96" s="45"/>
      <c r="P96" s="45"/>
      <c r="Q96" s="45"/>
      <c r="R96" s="45">
        <v>50</v>
      </c>
      <c r="S96" s="45"/>
    </row>
    <row r="97" spans="1:19" x14ac:dyDescent="0.3">
      <c r="A97" s="45" t="s">
        <v>253</v>
      </c>
      <c r="B97" s="45">
        <v>60</v>
      </c>
      <c r="C97" s="45">
        <v>60</v>
      </c>
      <c r="D97" s="33">
        <f t="shared" si="4"/>
        <v>100</v>
      </c>
      <c r="E97" s="45"/>
      <c r="F97" s="45"/>
      <c r="G97" s="45"/>
      <c r="H97" s="46"/>
      <c r="I97" s="46"/>
      <c r="J97" s="47"/>
      <c r="K97" s="45">
        <v>140</v>
      </c>
      <c r="L97" s="46">
        <v>191</v>
      </c>
      <c r="M97" s="33">
        <f t="shared" si="5"/>
        <v>136.42857142857142</v>
      </c>
      <c r="N97" s="45"/>
      <c r="O97" s="45"/>
      <c r="P97" s="45"/>
      <c r="Q97" s="45"/>
      <c r="R97" s="45">
        <v>34</v>
      </c>
      <c r="S97" s="45"/>
    </row>
    <row r="98" spans="1:19" s="42" customFormat="1" x14ac:dyDescent="0.3">
      <c r="A98" s="37" t="s">
        <v>183</v>
      </c>
      <c r="B98" s="41">
        <v>80</v>
      </c>
      <c r="C98" s="41">
        <f>SUM(C99:C101)</f>
        <v>80</v>
      </c>
      <c r="D98" s="33">
        <f t="shared" si="4"/>
        <v>100</v>
      </c>
      <c r="E98" s="41"/>
      <c r="F98" s="41"/>
      <c r="G98" s="41"/>
      <c r="H98" s="40">
        <f>SUM(H99:H101)</f>
        <v>0</v>
      </c>
      <c r="I98" s="40">
        <f>SUM(I99:I101)</f>
        <v>0</v>
      </c>
      <c r="J98" s="47"/>
      <c r="K98" s="41">
        <f>SUM(K99:K101)</f>
        <v>140</v>
      </c>
      <c r="L98" s="40">
        <f>SUM(L99:L101)</f>
        <v>144</v>
      </c>
      <c r="M98" s="33">
        <f t="shared" si="5"/>
        <v>102.85714285714286</v>
      </c>
      <c r="N98" s="41"/>
      <c r="O98" s="41"/>
      <c r="P98" s="41"/>
      <c r="Q98" s="41">
        <f>SUM(Q99:Q101)</f>
        <v>0</v>
      </c>
      <c r="R98" s="41">
        <f>SUM(R99:R101)</f>
        <v>346</v>
      </c>
      <c r="S98" s="41"/>
    </row>
    <row r="99" spans="1:19" x14ac:dyDescent="0.3">
      <c r="A99" s="45" t="s">
        <v>149</v>
      </c>
      <c r="B99" s="45">
        <v>20</v>
      </c>
      <c r="C99" s="45">
        <v>20</v>
      </c>
      <c r="D99" s="33">
        <f t="shared" si="4"/>
        <v>100</v>
      </c>
      <c r="E99" s="45"/>
      <c r="F99" s="45"/>
      <c r="G99" s="45"/>
      <c r="H99" s="46"/>
      <c r="I99" s="46"/>
      <c r="J99" s="47"/>
      <c r="K99" s="45">
        <v>100</v>
      </c>
      <c r="L99" s="46">
        <v>104</v>
      </c>
      <c r="M99" s="33">
        <f t="shared" si="5"/>
        <v>104</v>
      </c>
      <c r="N99" s="45"/>
      <c r="O99" s="45"/>
      <c r="P99" s="45"/>
      <c r="Q99" s="45"/>
      <c r="R99" s="45">
        <v>128</v>
      </c>
      <c r="S99" s="45"/>
    </row>
    <row r="100" spans="1:19" x14ac:dyDescent="0.3">
      <c r="A100" s="45" t="s">
        <v>254</v>
      </c>
      <c r="B100" s="45">
        <v>60</v>
      </c>
      <c r="C100" s="45">
        <v>60</v>
      </c>
      <c r="D100" s="33">
        <f t="shared" si="4"/>
        <v>100</v>
      </c>
      <c r="E100" s="45"/>
      <c r="F100" s="45"/>
      <c r="G100" s="45"/>
      <c r="H100" s="46"/>
      <c r="I100" s="46"/>
      <c r="J100" s="47"/>
      <c r="K100" s="45">
        <v>40</v>
      </c>
      <c r="L100" s="46">
        <v>40</v>
      </c>
      <c r="M100" s="33">
        <f t="shared" si="5"/>
        <v>100</v>
      </c>
      <c r="N100" s="45"/>
      <c r="O100" s="45"/>
      <c r="P100" s="45"/>
      <c r="Q100" s="45"/>
      <c r="R100" s="45">
        <v>122</v>
      </c>
      <c r="S100" s="45"/>
    </row>
    <row r="101" spans="1:19" x14ac:dyDescent="0.3">
      <c r="A101" s="45" t="s">
        <v>255</v>
      </c>
      <c r="B101" s="45"/>
      <c r="C101" s="45"/>
      <c r="D101" s="33"/>
      <c r="E101" s="45"/>
      <c r="F101" s="45"/>
      <c r="G101" s="45"/>
      <c r="H101" s="46"/>
      <c r="I101" s="46"/>
      <c r="J101" s="47"/>
      <c r="K101" s="45"/>
      <c r="L101" s="46"/>
      <c r="M101" s="33"/>
      <c r="N101" s="45"/>
      <c r="O101" s="45"/>
      <c r="P101" s="45"/>
      <c r="Q101" s="45"/>
      <c r="R101" s="45">
        <v>96</v>
      </c>
      <c r="S101" s="45"/>
    </row>
    <row r="102" spans="1:19" s="42" customFormat="1" x14ac:dyDescent="0.3">
      <c r="A102" s="37" t="s">
        <v>184</v>
      </c>
      <c r="B102" s="41">
        <v>160</v>
      </c>
      <c r="C102" s="41">
        <f>SUM(C103:C105)</f>
        <v>161</v>
      </c>
      <c r="D102" s="33">
        <f t="shared" si="4"/>
        <v>100.625</v>
      </c>
      <c r="E102" s="41"/>
      <c r="F102" s="41"/>
      <c r="G102" s="41"/>
      <c r="H102" s="40">
        <f>SUM(H103:H105)</f>
        <v>0</v>
      </c>
      <c r="I102" s="40">
        <f>SUM(I103:I105)</f>
        <v>0</v>
      </c>
      <c r="J102" s="47"/>
      <c r="K102" s="41">
        <f>SUM(K103:K105)</f>
        <v>430</v>
      </c>
      <c r="L102" s="40">
        <f>SUM(L103:L105)</f>
        <v>515</v>
      </c>
      <c r="M102" s="33">
        <f t="shared" si="5"/>
        <v>119.76744186046511</v>
      </c>
      <c r="N102" s="41"/>
      <c r="O102" s="41"/>
      <c r="P102" s="41"/>
      <c r="Q102" s="41">
        <f>SUM(Q103:Q105)</f>
        <v>0</v>
      </c>
      <c r="R102" s="41">
        <f>SUM(R103:R105)</f>
        <v>372</v>
      </c>
      <c r="S102" s="41"/>
    </row>
    <row r="103" spans="1:19" x14ac:dyDescent="0.3">
      <c r="A103" s="45" t="s">
        <v>150</v>
      </c>
      <c r="B103" s="45">
        <v>80</v>
      </c>
      <c r="C103" s="45">
        <v>81</v>
      </c>
      <c r="D103" s="33">
        <f t="shared" si="4"/>
        <v>101.25</v>
      </c>
      <c r="E103" s="45"/>
      <c r="F103" s="45"/>
      <c r="G103" s="45"/>
      <c r="H103" s="46"/>
      <c r="I103" s="46"/>
      <c r="J103" s="47"/>
      <c r="K103" s="45">
        <v>100</v>
      </c>
      <c r="L103" s="46">
        <v>177</v>
      </c>
      <c r="M103" s="33">
        <f t="shared" si="5"/>
        <v>177</v>
      </c>
      <c r="N103" s="45"/>
      <c r="O103" s="45"/>
      <c r="P103" s="45"/>
      <c r="Q103" s="45"/>
      <c r="R103" s="45">
        <v>96</v>
      </c>
      <c r="S103" s="45"/>
    </row>
    <row r="104" spans="1:19" x14ac:dyDescent="0.3">
      <c r="A104" s="45" t="s">
        <v>256</v>
      </c>
      <c r="B104" s="45">
        <v>80</v>
      </c>
      <c r="C104" s="45">
        <v>80</v>
      </c>
      <c r="D104" s="33">
        <f t="shared" si="4"/>
        <v>100</v>
      </c>
      <c r="E104" s="45"/>
      <c r="F104" s="45"/>
      <c r="G104" s="45"/>
      <c r="H104" s="46"/>
      <c r="I104" s="46"/>
      <c r="J104" s="47"/>
      <c r="K104" s="45">
        <v>160</v>
      </c>
      <c r="L104" s="46">
        <v>160</v>
      </c>
      <c r="M104" s="33">
        <f t="shared" si="5"/>
        <v>100</v>
      </c>
      <c r="N104" s="45"/>
      <c r="O104" s="45"/>
      <c r="P104" s="45"/>
      <c r="Q104" s="45"/>
      <c r="R104" s="45">
        <v>72</v>
      </c>
      <c r="S104" s="45"/>
    </row>
    <row r="105" spans="1:19" x14ac:dyDescent="0.3">
      <c r="A105" s="45" t="s">
        <v>257</v>
      </c>
      <c r="B105" s="45"/>
      <c r="C105" s="45"/>
      <c r="D105" s="33"/>
      <c r="E105" s="45"/>
      <c r="F105" s="45"/>
      <c r="G105" s="45"/>
      <c r="H105" s="46"/>
      <c r="I105" s="46"/>
      <c r="J105" s="47"/>
      <c r="K105" s="45">
        <v>170</v>
      </c>
      <c r="L105" s="46">
        <v>178</v>
      </c>
      <c r="M105" s="33">
        <f t="shared" si="5"/>
        <v>104.70588235294117</v>
      </c>
      <c r="N105" s="45"/>
      <c r="O105" s="45"/>
      <c r="P105" s="45"/>
      <c r="Q105" s="45"/>
      <c r="R105" s="45">
        <v>204</v>
      </c>
      <c r="S105" s="45"/>
    </row>
    <row r="106" spans="1:19" s="42" customFormat="1" x14ac:dyDescent="0.3">
      <c r="A106" s="41" t="s">
        <v>153</v>
      </c>
      <c r="B106" s="25"/>
      <c r="C106" s="41"/>
      <c r="D106" s="33"/>
      <c r="E106" s="41">
        <v>200</v>
      </c>
      <c r="F106" s="41">
        <v>200</v>
      </c>
      <c r="G106" s="47">
        <f>SUM(F106*100/E106)</f>
        <v>100</v>
      </c>
      <c r="H106" s="40"/>
      <c r="I106" s="40"/>
      <c r="J106" s="47"/>
      <c r="K106" s="41">
        <v>280</v>
      </c>
      <c r="L106" s="40">
        <v>283</v>
      </c>
      <c r="M106" s="33">
        <f t="shared" si="5"/>
        <v>101.07142857142857</v>
      </c>
      <c r="N106" s="41"/>
      <c r="O106" s="41"/>
      <c r="P106" s="41"/>
      <c r="Q106" s="41"/>
      <c r="R106" s="41">
        <v>45</v>
      </c>
      <c r="S106" s="41"/>
    </row>
    <row r="107" spans="1:19" s="42" customFormat="1" x14ac:dyDescent="0.3">
      <c r="A107" s="41" t="s">
        <v>154</v>
      </c>
      <c r="B107" s="25"/>
      <c r="C107" s="41"/>
      <c r="D107" s="33"/>
      <c r="E107" s="41">
        <v>200</v>
      </c>
      <c r="F107" s="41">
        <v>200</v>
      </c>
      <c r="G107" s="47">
        <f t="shared" ref="G107:G108" si="7">SUM(F107*100/E107)</f>
        <v>100</v>
      </c>
      <c r="H107" s="40"/>
      <c r="I107" s="40"/>
      <c r="J107" s="47"/>
      <c r="K107" s="41">
        <v>130</v>
      </c>
      <c r="L107" s="40">
        <v>135</v>
      </c>
      <c r="M107" s="33">
        <f t="shared" si="5"/>
        <v>103.84615384615384</v>
      </c>
      <c r="N107" s="41"/>
      <c r="O107" s="41"/>
      <c r="P107" s="41"/>
      <c r="Q107" s="41"/>
      <c r="R107" s="41">
        <v>47</v>
      </c>
      <c r="S107" s="41"/>
    </row>
    <row r="108" spans="1:19" s="42" customFormat="1" x14ac:dyDescent="0.3">
      <c r="A108" s="41" t="s">
        <v>151</v>
      </c>
      <c r="B108" s="41">
        <v>260</v>
      </c>
      <c r="C108" s="41">
        <v>260</v>
      </c>
      <c r="D108" s="33">
        <f t="shared" si="4"/>
        <v>100</v>
      </c>
      <c r="E108" s="41">
        <v>280</v>
      </c>
      <c r="F108" s="41">
        <v>326</v>
      </c>
      <c r="G108" s="47">
        <f t="shared" si="7"/>
        <v>116.42857142857143</v>
      </c>
      <c r="H108" s="40">
        <v>940</v>
      </c>
      <c r="I108" s="40">
        <v>1179</v>
      </c>
      <c r="J108" s="47">
        <f t="shared" si="6"/>
        <v>125.42553191489361</v>
      </c>
      <c r="K108" s="41">
        <v>140</v>
      </c>
      <c r="L108" s="40">
        <v>140</v>
      </c>
      <c r="M108" s="33">
        <f t="shared" si="5"/>
        <v>100</v>
      </c>
      <c r="N108" s="41"/>
      <c r="O108" s="41"/>
      <c r="P108" s="41"/>
      <c r="Q108" s="41"/>
      <c r="R108" s="41">
        <v>33</v>
      </c>
      <c r="S108" s="41"/>
    </row>
  </sheetData>
  <mergeCells count="19">
    <mergeCell ref="H4:J4"/>
    <mergeCell ref="K4:M4"/>
    <mergeCell ref="K6:M6"/>
    <mergeCell ref="A1:S1"/>
    <mergeCell ref="A2:S2"/>
    <mergeCell ref="Q4:S4"/>
    <mergeCell ref="B5:D5"/>
    <mergeCell ref="E5:G5"/>
    <mergeCell ref="H5:J5"/>
    <mergeCell ref="K5:M5"/>
    <mergeCell ref="N5:P6"/>
    <mergeCell ref="Q5:S6"/>
    <mergeCell ref="B6:D6"/>
    <mergeCell ref="E6:G6"/>
    <mergeCell ref="H6:J6"/>
    <mergeCell ref="N4:P4"/>
    <mergeCell ref="A4:A7"/>
    <mergeCell ref="B4:D4"/>
    <mergeCell ref="E4:G4"/>
  </mergeCells>
  <pageMargins left="0.31496062992125984" right="0.31496062992125984" top="0.74803149606299213" bottom="0.74803149606299213" header="0.31496062992125984" footer="0.31496062992125984"/>
  <pageSetup paperSize="9" scale="83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4"/>
  <sheetViews>
    <sheetView zoomScale="120" zoomScaleNormal="120" workbookViewId="0">
      <pane xSplit="1" ySplit="8" topLeftCell="B114" activePane="bottomRight" state="frozen"/>
      <selection pane="topRight" activeCell="B1" sqref="B1"/>
      <selection pane="bottomLeft" activeCell="A9" sqref="A9"/>
      <selection pane="bottomRight" activeCell="A120" sqref="A120"/>
    </sheetView>
  </sheetViews>
  <sheetFormatPr defaultRowHeight="18.75" x14ac:dyDescent="0.3"/>
  <cols>
    <col min="1" max="1" width="45.375" style="35" customWidth="1"/>
    <col min="2" max="7" width="9.5" style="35" customWidth="1"/>
    <col min="8" max="16384" width="9" style="35"/>
  </cols>
  <sheetData>
    <row r="1" spans="1:16" x14ac:dyDescent="0.3">
      <c r="A1" s="63" t="s">
        <v>198</v>
      </c>
      <c r="B1" s="63"/>
      <c r="C1" s="63"/>
      <c r="D1" s="63"/>
      <c r="E1" s="63"/>
      <c r="F1" s="63"/>
      <c r="G1" s="63"/>
    </row>
    <row r="2" spans="1:16" x14ac:dyDescent="0.3">
      <c r="A2" s="63" t="s">
        <v>205</v>
      </c>
      <c r="B2" s="63"/>
      <c r="C2" s="63"/>
      <c r="D2" s="63"/>
      <c r="E2" s="63"/>
      <c r="F2" s="63"/>
      <c r="G2" s="63"/>
      <c r="H2" s="48"/>
      <c r="I2" s="48"/>
      <c r="J2" s="48"/>
      <c r="K2" s="48"/>
      <c r="L2" s="48"/>
      <c r="M2" s="48"/>
      <c r="N2" s="48"/>
      <c r="O2" s="48"/>
      <c r="P2" s="48"/>
    </row>
    <row r="4" spans="1:16" x14ac:dyDescent="0.3">
      <c r="A4" s="69" t="s">
        <v>125</v>
      </c>
      <c r="B4" s="64" t="s">
        <v>186</v>
      </c>
      <c r="C4" s="64"/>
      <c r="D4" s="64"/>
      <c r="E4" s="64"/>
      <c r="F4" s="64"/>
      <c r="G4" s="64"/>
    </row>
    <row r="5" spans="1:16" x14ac:dyDescent="0.3">
      <c r="A5" s="69"/>
      <c r="B5" s="68" t="s">
        <v>187</v>
      </c>
      <c r="C5" s="68"/>
      <c r="D5" s="68"/>
      <c r="E5" s="68"/>
      <c r="F5" s="68"/>
      <c r="G5" s="68"/>
    </row>
    <row r="6" spans="1:16" x14ac:dyDescent="0.3">
      <c r="A6" s="69"/>
      <c r="B6" s="64" t="s">
        <v>166</v>
      </c>
      <c r="C6" s="64"/>
      <c r="D6" s="64"/>
      <c r="E6" s="69" t="s">
        <v>189</v>
      </c>
      <c r="F6" s="69"/>
      <c r="G6" s="69"/>
    </row>
    <row r="7" spans="1:16" x14ac:dyDescent="0.3">
      <c r="A7" s="69"/>
      <c r="B7" s="68" t="s">
        <v>188</v>
      </c>
      <c r="C7" s="68"/>
      <c r="D7" s="68"/>
      <c r="E7" s="69"/>
      <c r="F7" s="69"/>
      <c r="G7" s="69"/>
    </row>
    <row r="8" spans="1:16" x14ac:dyDescent="0.3">
      <c r="A8" s="69"/>
      <c r="B8" s="36" t="s">
        <v>126</v>
      </c>
      <c r="C8" s="36" t="s">
        <v>127</v>
      </c>
      <c r="D8" s="36" t="s">
        <v>157</v>
      </c>
      <c r="E8" s="36" t="s">
        <v>126</v>
      </c>
      <c r="F8" s="36" t="s">
        <v>127</v>
      </c>
      <c r="G8" s="36" t="s">
        <v>157</v>
      </c>
    </row>
    <row r="9" spans="1:16" s="42" customFormat="1" x14ac:dyDescent="0.3">
      <c r="A9" s="37" t="s">
        <v>170</v>
      </c>
      <c r="B9" s="38">
        <f>SUM(B10+B11+B12+B13+B14+B15+B18+B23+B27+B32+B37+B43+B49+B54+B60+B64+B68+B71+B73+B77+B82+B86+B90+B96+B99+B103+B107+B111+B112+B113)</f>
        <v>80100</v>
      </c>
      <c r="C9" s="38">
        <f>SUM(C10+C11+C12+C13+C14+C15+C18+C23+C27+C32+C37+C43+C49+C54+C60+C64+C68+C71+C73+C77+C82+C86+C90+C96+C99+C103+C107+C111+C112+C113)</f>
        <v>100038</v>
      </c>
      <c r="D9" s="33">
        <f>SUM(C9*100/B9)</f>
        <v>124.89138576779027</v>
      </c>
      <c r="E9" s="38">
        <f>SUM(E12+E13+E14+E15+E18+E23+E27+E32+E37+E43+E49+E54+E60+E64+E68+E71+E73+E77+E82+E86+E90+E96+E99+E103+E107+E111+E112+E113)</f>
        <v>24200</v>
      </c>
      <c r="F9" s="38">
        <f>SUM(F12+F13+F14+F15+F18+F23+F27+F32+F37+F43+F49+F54+F60+F64+F68+F71+F73+F77+F82+F86+F90+F96+F99+F103+F107+F111+F112+F113)</f>
        <v>77344</v>
      </c>
      <c r="G9" s="33">
        <f>SUM(F9*100/E9)</f>
        <v>319.60330578512395</v>
      </c>
    </row>
    <row r="10" spans="1:16" x14ac:dyDescent="0.3">
      <c r="A10" s="18" t="s">
        <v>258</v>
      </c>
      <c r="B10" s="19">
        <v>700</v>
      </c>
      <c r="C10" s="43">
        <v>812</v>
      </c>
      <c r="D10" s="33">
        <f t="shared" ref="D10:D71" si="0">SUM(C10*100/B10)</f>
        <v>116</v>
      </c>
      <c r="E10" s="49"/>
      <c r="F10" s="49"/>
      <c r="G10" s="33"/>
    </row>
    <row r="11" spans="1:16" x14ac:dyDescent="0.3">
      <c r="A11" s="20" t="s">
        <v>0</v>
      </c>
      <c r="B11" s="26">
        <v>3000</v>
      </c>
      <c r="C11" s="43">
        <v>3224</v>
      </c>
      <c r="D11" s="33">
        <f t="shared" si="0"/>
        <v>107.46666666666667</v>
      </c>
      <c r="E11" s="49"/>
      <c r="F11" s="49"/>
      <c r="G11" s="33"/>
    </row>
    <row r="12" spans="1:16" x14ac:dyDescent="0.3">
      <c r="A12" s="22" t="s">
        <v>1</v>
      </c>
      <c r="B12" s="26">
        <v>740</v>
      </c>
      <c r="C12" s="43">
        <v>901</v>
      </c>
      <c r="D12" s="33">
        <f t="shared" si="0"/>
        <v>121.75675675675676</v>
      </c>
      <c r="E12" s="43">
        <v>260</v>
      </c>
      <c r="F12" s="43">
        <v>386</v>
      </c>
      <c r="G12" s="33">
        <f t="shared" ref="G12:G71" si="1">SUM(F12*100/E12)</f>
        <v>148.46153846153845</v>
      </c>
    </row>
    <row r="13" spans="1:16" x14ac:dyDescent="0.3">
      <c r="A13" s="20" t="s">
        <v>2</v>
      </c>
      <c r="B13" s="26">
        <v>0</v>
      </c>
      <c r="C13" s="43"/>
      <c r="D13" s="33"/>
      <c r="E13" s="43">
        <v>100</v>
      </c>
      <c r="F13" s="43">
        <v>0</v>
      </c>
      <c r="G13" s="33">
        <f t="shared" si="1"/>
        <v>0</v>
      </c>
    </row>
    <row r="14" spans="1:16" x14ac:dyDescent="0.3">
      <c r="A14" s="23" t="s">
        <v>185</v>
      </c>
      <c r="B14" s="43">
        <v>0</v>
      </c>
      <c r="C14" s="43"/>
      <c r="D14" s="33"/>
      <c r="E14" s="43">
        <v>100</v>
      </c>
      <c r="F14" s="43">
        <v>177</v>
      </c>
      <c r="G14" s="33">
        <f t="shared" si="1"/>
        <v>177</v>
      </c>
    </row>
    <row r="15" spans="1:16" s="42" customFormat="1" x14ac:dyDescent="0.3">
      <c r="A15" s="37" t="s">
        <v>208</v>
      </c>
      <c r="B15" s="27">
        <f>SUM(B16:B17)</f>
        <v>4380</v>
      </c>
      <c r="C15" s="27">
        <f>SUM(C16:C17)</f>
        <v>4842</v>
      </c>
      <c r="D15" s="33">
        <f t="shared" si="0"/>
        <v>110.54794520547945</v>
      </c>
      <c r="E15" s="38">
        <f>SUM(E16:E17)</f>
        <v>1250</v>
      </c>
      <c r="F15" s="38">
        <f>SUM(F16:F17)</f>
        <v>5480</v>
      </c>
      <c r="G15" s="33">
        <f t="shared" si="1"/>
        <v>438.4</v>
      </c>
    </row>
    <row r="16" spans="1:16" x14ac:dyDescent="0.3">
      <c r="A16" s="45" t="s">
        <v>128</v>
      </c>
      <c r="B16" s="46">
        <v>2930</v>
      </c>
      <c r="C16" s="46">
        <v>3208</v>
      </c>
      <c r="D16" s="33">
        <f t="shared" si="0"/>
        <v>109.48805460750853</v>
      </c>
      <c r="E16" s="46">
        <v>990</v>
      </c>
      <c r="F16" s="46">
        <v>3367</v>
      </c>
      <c r="G16" s="33">
        <f t="shared" si="1"/>
        <v>340.1010101010101</v>
      </c>
    </row>
    <row r="17" spans="1:7" x14ac:dyDescent="0.3">
      <c r="A17" s="45" t="s">
        <v>209</v>
      </c>
      <c r="B17" s="46">
        <v>1450</v>
      </c>
      <c r="C17" s="46">
        <v>1634</v>
      </c>
      <c r="D17" s="33">
        <f t="shared" si="0"/>
        <v>112.68965517241379</v>
      </c>
      <c r="E17" s="46">
        <v>260</v>
      </c>
      <c r="F17" s="46">
        <v>2113</v>
      </c>
      <c r="G17" s="33">
        <f t="shared" si="1"/>
        <v>812.69230769230774</v>
      </c>
    </row>
    <row r="18" spans="1:7" s="42" customFormat="1" x14ac:dyDescent="0.3">
      <c r="A18" s="37" t="s">
        <v>259</v>
      </c>
      <c r="B18" s="40">
        <f>SUM(B19:B22)</f>
        <v>2992</v>
      </c>
      <c r="C18" s="40">
        <f>SUM(C19:C22)</f>
        <v>4033</v>
      </c>
      <c r="D18" s="33">
        <f t="shared" si="0"/>
        <v>134.79278074866309</v>
      </c>
      <c r="E18" s="40">
        <f>SUM(E19:E22)</f>
        <v>1260</v>
      </c>
      <c r="F18" s="40">
        <f>SUM(F19:F22)</f>
        <v>2500</v>
      </c>
      <c r="G18" s="33">
        <f t="shared" si="1"/>
        <v>198.4126984126984</v>
      </c>
    </row>
    <row r="19" spans="1:7" x14ac:dyDescent="0.3">
      <c r="A19" s="45" t="s">
        <v>129</v>
      </c>
      <c r="B19" s="46">
        <v>1678</v>
      </c>
      <c r="C19" s="46">
        <v>2413</v>
      </c>
      <c r="D19" s="33">
        <f t="shared" si="0"/>
        <v>143.80214541120381</v>
      </c>
      <c r="E19" s="46">
        <v>670</v>
      </c>
      <c r="F19" s="46">
        <v>997</v>
      </c>
      <c r="G19" s="33">
        <f t="shared" si="1"/>
        <v>148.80597014925374</v>
      </c>
    </row>
    <row r="20" spans="1:7" x14ac:dyDescent="0.3">
      <c r="A20" s="45" t="s">
        <v>210</v>
      </c>
      <c r="B20" s="46">
        <v>778</v>
      </c>
      <c r="C20" s="46">
        <v>963</v>
      </c>
      <c r="D20" s="33">
        <f t="shared" si="0"/>
        <v>123.77892030848329</v>
      </c>
      <c r="E20" s="46">
        <v>190</v>
      </c>
      <c r="F20" s="46">
        <v>572</v>
      </c>
      <c r="G20" s="33">
        <f t="shared" si="1"/>
        <v>301.05263157894734</v>
      </c>
    </row>
    <row r="21" spans="1:7" x14ac:dyDescent="0.3">
      <c r="A21" s="45" t="s">
        <v>211</v>
      </c>
      <c r="B21" s="46">
        <v>356</v>
      </c>
      <c r="C21" s="46">
        <v>440</v>
      </c>
      <c r="D21" s="33">
        <f t="shared" si="0"/>
        <v>123.59550561797752</v>
      </c>
      <c r="E21" s="46">
        <v>220</v>
      </c>
      <c r="F21" s="46">
        <v>397</v>
      </c>
      <c r="G21" s="33">
        <f t="shared" si="1"/>
        <v>180.45454545454547</v>
      </c>
    </row>
    <row r="22" spans="1:7" x14ac:dyDescent="0.3">
      <c r="A22" s="45" t="s">
        <v>212</v>
      </c>
      <c r="B22" s="46">
        <v>180</v>
      </c>
      <c r="C22" s="46">
        <v>217</v>
      </c>
      <c r="D22" s="33">
        <f t="shared" si="0"/>
        <v>120.55555555555556</v>
      </c>
      <c r="E22" s="46">
        <v>180</v>
      </c>
      <c r="F22" s="46">
        <v>534</v>
      </c>
      <c r="G22" s="33">
        <f t="shared" si="1"/>
        <v>296.66666666666669</v>
      </c>
    </row>
    <row r="23" spans="1:7" s="42" customFormat="1" x14ac:dyDescent="0.3">
      <c r="A23" s="37" t="s">
        <v>260</v>
      </c>
      <c r="B23" s="40">
        <f>SUM(B24:B26)</f>
        <v>6150</v>
      </c>
      <c r="C23" s="40">
        <f>SUM(C24:C26)</f>
        <v>6979</v>
      </c>
      <c r="D23" s="33">
        <f t="shared" si="0"/>
        <v>113.47967479674797</v>
      </c>
      <c r="E23" s="40">
        <f>SUM(E24:E26)</f>
        <v>1700</v>
      </c>
      <c r="F23" s="40">
        <f>SUM(F24:F26)</f>
        <v>5866</v>
      </c>
      <c r="G23" s="33">
        <f t="shared" si="1"/>
        <v>345.05882352941177</v>
      </c>
    </row>
    <row r="24" spans="1:7" x14ac:dyDescent="0.3">
      <c r="A24" s="45" t="s">
        <v>130</v>
      </c>
      <c r="B24" s="46">
        <v>4535</v>
      </c>
      <c r="C24" s="46">
        <v>5180</v>
      </c>
      <c r="D24" s="33">
        <f t="shared" si="0"/>
        <v>114.22271223814774</v>
      </c>
      <c r="E24" s="46">
        <v>1180</v>
      </c>
      <c r="F24" s="46">
        <v>3421</v>
      </c>
      <c r="G24" s="33">
        <f t="shared" si="1"/>
        <v>289.91525423728814</v>
      </c>
    </row>
    <row r="25" spans="1:7" x14ac:dyDescent="0.3">
      <c r="A25" s="45" t="s">
        <v>131</v>
      </c>
      <c r="B25" s="46">
        <v>1280</v>
      </c>
      <c r="C25" s="46">
        <v>1349</v>
      </c>
      <c r="D25" s="33">
        <f t="shared" si="0"/>
        <v>105.390625</v>
      </c>
      <c r="E25" s="46">
        <v>320</v>
      </c>
      <c r="F25" s="46">
        <v>1236</v>
      </c>
      <c r="G25" s="33">
        <f t="shared" si="1"/>
        <v>386.25</v>
      </c>
    </row>
    <row r="26" spans="1:7" x14ac:dyDescent="0.3">
      <c r="A26" s="45" t="s">
        <v>132</v>
      </c>
      <c r="B26" s="46">
        <v>335</v>
      </c>
      <c r="C26" s="46">
        <v>450</v>
      </c>
      <c r="D26" s="33">
        <f t="shared" si="0"/>
        <v>134.32835820895522</v>
      </c>
      <c r="E26" s="46">
        <v>200</v>
      </c>
      <c r="F26" s="46">
        <v>1209</v>
      </c>
      <c r="G26" s="33">
        <f t="shared" si="1"/>
        <v>604.5</v>
      </c>
    </row>
    <row r="27" spans="1:7" s="42" customFormat="1" x14ac:dyDescent="0.3">
      <c r="A27" s="37" t="s">
        <v>261</v>
      </c>
      <c r="B27" s="40">
        <f>SUM(B28:B31)</f>
        <v>4898</v>
      </c>
      <c r="C27" s="40">
        <f>SUM(C28:C31)</f>
        <v>6044</v>
      </c>
      <c r="D27" s="33">
        <f t="shared" si="0"/>
        <v>123.39730502245814</v>
      </c>
      <c r="E27" s="40">
        <f>SUM(E28:E31)</f>
        <v>1300</v>
      </c>
      <c r="F27" s="40">
        <f>SUM(F28:F31)</f>
        <v>3301</v>
      </c>
      <c r="G27" s="33">
        <f t="shared" si="1"/>
        <v>253.92307692307693</v>
      </c>
    </row>
    <row r="28" spans="1:7" x14ac:dyDescent="0.3">
      <c r="A28" s="45" t="s">
        <v>133</v>
      </c>
      <c r="B28" s="46">
        <v>1878</v>
      </c>
      <c r="C28" s="46">
        <v>1972</v>
      </c>
      <c r="D28" s="33">
        <f t="shared" si="0"/>
        <v>105.00532481363152</v>
      </c>
      <c r="E28" s="46">
        <v>560</v>
      </c>
      <c r="F28" s="46">
        <v>1243</v>
      </c>
      <c r="G28" s="33">
        <f t="shared" si="1"/>
        <v>221.96428571428572</v>
      </c>
    </row>
    <row r="29" spans="1:7" x14ac:dyDescent="0.3">
      <c r="A29" s="45" t="s">
        <v>213</v>
      </c>
      <c r="B29" s="46">
        <v>1250</v>
      </c>
      <c r="C29" s="46">
        <v>1602</v>
      </c>
      <c r="D29" s="33">
        <f t="shared" si="0"/>
        <v>128.16</v>
      </c>
      <c r="E29" s="46">
        <v>180</v>
      </c>
      <c r="F29" s="46">
        <v>463</v>
      </c>
      <c r="G29" s="33">
        <f t="shared" si="1"/>
        <v>257.22222222222223</v>
      </c>
    </row>
    <row r="30" spans="1:7" x14ac:dyDescent="0.3">
      <c r="A30" s="45" t="s">
        <v>214</v>
      </c>
      <c r="B30" s="46">
        <v>620</v>
      </c>
      <c r="C30" s="46">
        <v>976</v>
      </c>
      <c r="D30" s="33">
        <f t="shared" si="0"/>
        <v>157.41935483870967</v>
      </c>
      <c r="E30" s="46">
        <v>360</v>
      </c>
      <c r="F30" s="46">
        <v>999</v>
      </c>
      <c r="G30" s="33">
        <f t="shared" si="1"/>
        <v>277.5</v>
      </c>
    </row>
    <row r="31" spans="1:7" x14ac:dyDescent="0.3">
      <c r="A31" s="45" t="s">
        <v>215</v>
      </c>
      <c r="B31" s="46">
        <v>1150</v>
      </c>
      <c r="C31" s="46">
        <v>1494</v>
      </c>
      <c r="D31" s="33">
        <f t="shared" si="0"/>
        <v>129.91304347826087</v>
      </c>
      <c r="E31" s="46">
        <v>200</v>
      </c>
      <c r="F31" s="46">
        <v>596</v>
      </c>
      <c r="G31" s="33">
        <f t="shared" si="1"/>
        <v>298</v>
      </c>
    </row>
    <row r="32" spans="1:7" s="42" customFormat="1" x14ac:dyDescent="0.3">
      <c r="A32" s="37" t="s">
        <v>262</v>
      </c>
      <c r="B32" s="40">
        <f>SUM(B33:B36)</f>
        <v>4224</v>
      </c>
      <c r="C32" s="40">
        <f>SUM(C33:C36)</f>
        <v>5559</v>
      </c>
      <c r="D32" s="33">
        <f t="shared" si="0"/>
        <v>131.60511363636363</v>
      </c>
      <c r="E32" s="40">
        <f>SUM(E33:E36)</f>
        <v>1445</v>
      </c>
      <c r="F32" s="40">
        <f>SUM(F33:F36)</f>
        <v>4277</v>
      </c>
      <c r="G32" s="33">
        <f t="shared" si="1"/>
        <v>295.98615916955015</v>
      </c>
    </row>
    <row r="33" spans="1:7" x14ac:dyDescent="0.3">
      <c r="A33" s="45" t="s">
        <v>134</v>
      </c>
      <c r="B33" s="46">
        <v>1964</v>
      </c>
      <c r="C33" s="46">
        <v>2588</v>
      </c>
      <c r="D33" s="33">
        <f t="shared" si="0"/>
        <v>131.77189409368634</v>
      </c>
      <c r="E33" s="46">
        <v>655</v>
      </c>
      <c r="F33" s="46">
        <v>1655</v>
      </c>
      <c r="G33" s="33">
        <f t="shared" si="1"/>
        <v>252.67175572519085</v>
      </c>
    </row>
    <row r="34" spans="1:7" x14ac:dyDescent="0.3">
      <c r="A34" s="45" t="s">
        <v>216</v>
      </c>
      <c r="B34" s="46">
        <v>560</v>
      </c>
      <c r="C34" s="46">
        <v>948</v>
      </c>
      <c r="D34" s="33">
        <f t="shared" si="0"/>
        <v>169.28571428571428</v>
      </c>
      <c r="E34" s="46">
        <v>310</v>
      </c>
      <c r="F34" s="46">
        <v>1020</v>
      </c>
      <c r="G34" s="33">
        <f t="shared" si="1"/>
        <v>329.03225806451616</v>
      </c>
    </row>
    <row r="35" spans="1:7" x14ac:dyDescent="0.3">
      <c r="A35" s="45" t="s">
        <v>217</v>
      </c>
      <c r="B35" s="46">
        <v>680</v>
      </c>
      <c r="C35" s="46">
        <v>908</v>
      </c>
      <c r="D35" s="33">
        <f t="shared" si="0"/>
        <v>133.52941176470588</v>
      </c>
      <c r="E35" s="46">
        <v>230</v>
      </c>
      <c r="F35" s="46">
        <v>661</v>
      </c>
      <c r="G35" s="33">
        <f t="shared" si="1"/>
        <v>287.39130434782606</v>
      </c>
    </row>
    <row r="36" spans="1:7" x14ac:dyDescent="0.3">
      <c r="A36" s="45" t="s">
        <v>218</v>
      </c>
      <c r="B36" s="46">
        <v>1020</v>
      </c>
      <c r="C36" s="46">
        <v>1115</v>
      </c>
      <c r="D36" s="33">
        <f t="shared" si="0"/>
        <v>109.31372549019608</v>
      </c>
      <c r="E36" s="46">
        <v>250</v>
      </c>
      <c r="F36" s="46">
        <v>941</v>
      </c>
      <c r="G36" s="33">
        <f t="shared" si="1"/>
        <v>376.4</v>
      </c>
    </row>
    <row r="37" spans="1:7" s="42" customFormat="1" x14ac:dyDescent="0.3">
      <c r="A37" s="37" t="s">
        <v>263</v>
      </c>
      <c r="B37" s="40">
        <f>SUM(B38:B42)</f>
        <v>4808</v>
      </c>
      <c r="C37" s="40">
        <f>SUM(C38:C42)</f>
        <v>5374</v>
      </c>
      <c r="D37" s="33">
        <f t="shared" si="0"/>
        <v>111.7720465890183</v>
      </c>
      <c r="E37" s="40">
        <f>SUM(E38:E42)</f>
        <v>1690</v>
      </c>
      <c r="F37" s="40">
        <f>SUM(F38:F42)</f>
        <v>4160</v>
      </c>
      <c r="G37" s="33">
        <f t="shared" si="1"/>
        <v>246.15384615384616</v>
      </c>
    </row>
    <row r="38" spans="1:7" x14ac:dyDescent="0.3">
      <c r="A38" s="45" t="s">
        <v>135</v>
      </c>
      <c r="B38" s="46">
        <v>2900</v>
      </c>
      <c r="C38" s="46">
        <v>3174</v>
      </c>
      <c r="D38" s="33">
        <f t="shared" si="0"/>
        <v>109.44827586206897</v>
      </c>
      <c r="E38" s="46">
        <v>500</v>
      </c>
      <c r="F38" s="46">
        <v>1784</v>
      </c>
      <c r="G38" s="33">
        <f t="shared" si="1"/>
        <v>356.8</v>
      </c>
    </row>
    <row r="39" spans="1:7" x14ac:dyDescent="0.3">
      <c r="A39" s="45" t="s">
        <v>219</v>
      </c>
      <c r="B39" s="46">
        <v>404</v>
      </c>
      <c r="C39" s="46">
        <v>485</v>
      </c>
      <c r="D39" s="33">
        <f t="shared" si="0"/>
        <v>120.04950495049505</v>
      </c>
      <c r="E39" s="46">
        <v>420</v>
      </c>
      <c r="F39" s="46">
        <v>1022</v>
      </c>
      <c r="G39" s="33">
        <f t="shared" si="1"/>
        <v>243.33333333333334</v>
      </c>
    </row>
    <row r="40" spans="1:7" x14ac:dyDescent="0.3">
      <c r="A40" s="45" t="s">
        <v>220</v>
      </c>
      <c r="B40" s="46">
        <v>320</v>
      </c>
      <c r="C40" s="46">
        <v>386</v>
      </c>
      <c r="D40" s="33">
        <f t="shared" si="0"/>
        <v>120.625</v>
      </c>
      <c r="E40" s="46">
        <v>200</v>
      </c>
      <c r="F40" s="46">
        <v>412</v>
      </c>
      <c r="G40" s="33">
        <f t="shared" si="1"/>
        <v>206</v>
      </c>
    </row>
    <row r="41" spans="1:7" x14ac:dyDescent="0.3">
      <c r="A41" s="45" t="s">
        <v>221</v>
      </c>
      <c r="B41" s="46">
        <v>484</v>
      </c>
      <c r="C41" s="46">
        <v>520</v>
      </c>
      <c r="D41" s="33">
        <f t="shared" si="0"/>
        <v>107.43801652892562</v>
      </c>
      <c r="E41" s="46">
        <v>260</v>
      </c>
      <c r="F41" s="46">
        <v>430</v>
      </c>
      <c r="G41" s="33">
        <f t="shared" si="1"/>
        <v>165.38461538461539</v>
      </c>
    </row>
    <row r="42" spans="1:7" x14ac:dyDescent="0.3">
      <c r="A42" s="45" t="s">
        <v>222</v>
      </c>
      <c r="B42" s="46">
        <v>700</v>
      </c>
      <c r="C42" s="46">
        <v>809</v>
      </c>
      <c r="D42" s="33">
        <f t="shared" si="0"/>
        <v>115.57142857142857</v>
      </c>
      <c r="E42" s="46">
        <v>310</v>
      </c>
      <c r="F42" s="46">
        <v>512</v>
      </c>
      <c r="G42" s="33">
        <f t="shared" si="1"/>
        <v>165.16129032258064</v>
      </c>
    </row>
    <row r="43" spans="1:7" s="42" customFormat="1" x14ac:dyDescent="0.3">
      <c r="A43" s="37" t="s">
        <v>264</v>
      </c>
      <c r="B43" s="40">
        <f>SUM(B44:B48)</f>
        <v>4360</v>
      </c>
      <c r="C43" s="40">
        <f>SUM(C44:C48)</f>
        <v>4850</v>
      </c>
      <c r="D43" s="33">
        <f t="shared" si="0"/>
        <v>111.23853211009174</v>
      </c>
      <c r="E43" s="40">
        <f>SUM(E44:E48)</f>
        <v>1950</v>
      </c>
      <c r="F43" s="40">
        <f>SUM(F44:F48)</f>
        <v>3140</v>
      </c>
      <c r="G43" s="33">
        <f t="shared" si="1"/>
        <v>161.02564102564102</v>
      </c>
    </row>
    <row r="44" spans="1:7" x14ac:dyDescent="0.3">
      <c r="A44" s="45" t="s">
        <v>136</v>
      </c>
      <c r="B44" s="46">
        <v>2230</v>
      </c>
      <c r="C44" s="46">
        <v>2366</v>
      </c>
      <c r="D44" s="33">
        <f t="shared" si="0"/>
        <v>106.09865470852019</v>
      </c>
      <c r="E44" s="46">
        <v>780</v>
      </c>
      <c r="F44" s="46">
        <v>1316</v>
      </c>
      <c r="G44" s="33">
        <f t="shared" si="1"/>
        <v>168.71794871794873</v>
      </c>
    </row>
    <row r="45" spans="1:7" x14ac:dyDescent="0.3">
      <c r="A45" s="45" t="s">
        <v>223</v>
      </c>
      <c r="B45" s="46">
        <v>460</v>
      </c>
      <c r="C45" s="46">
        <v>595</v>
      </c>
      <c r="D45" s="33">
        <f t="shared" si="0"/>
        <v>129.34782608695653</v>
      </c>
      <c r="E45" s="46">
        <v>230</v>
      </c>
      <c r="F45" s="46">
        <v>228</v>
      </c>
      <c r="G45" s="33">
        <f t="shared" si="1"/>
        <v>99.130434782608702</v>
      </c>
    </row>
    <row r="46" spans="1:7" x14ac:dyDescent="0.3">
      <c r="A46" s="45" t="s">
        <v>224</v>
      </c>
      <c r="B46" s="46">
        <v>500</v>
      </c>
      <c r="C46" s="46">
        <v>527</v>
      </c>
      <c r="D46" s="33">
        <f t="shared" si="0"/>
        <v>105.4</v>
      </c>
      <c r="E46" s="46">
        <v>170</v>
      </c>
      <c r="F46" s="46">
        <v>390</v>
      </c>
      <c r="G46" s="33">
        <f t="shared" si="1"/>
        <v>229.41176470588235</v>
      </c>
    </row>
    <row r="47" spans="1:7" x14ac:dyDescent="0.3">
      <c r="A47" s="45" t="s">
        <v>225</v>
      </c>
      <c r="B47" s="46">
        <v>730</v>
      </c>
      <c r="C47" s="46">
        <v>804</v>
      </c>
      <c r="D47" s="33">
        <f t="shared" si="0"/>
        <v>110.13698630136986</v>
      </c>
      <c r="E47" s="46">
        <v>460</v>
      </c>
      <c r="F47" s="46">
        <v>661</v>
      </c>
      <c r="G47" s="33">
        <f t="shared" si="1"/>
        <v>143.69565217391303</v>
      </c>
    </row>
    <row r="48" spans="1:7" x14ac:dyDescent="0.3">
      <c r="A48" s="45" t="s">
        <v>226</v>
      </c>
      <c r="B48" s="46">
        <v>440</v>
      </c>
      <c r="C48" s="46">
        <v>558</v>
      </c>
      <c r="D48" s="33">
        <f t="shared" si="0"/>
        <v>126.81818181818181</v>
      </c>
      <c r="E48" s="46">
        <v>310</v>
      </c>
      <c r="F48" s="46">
        <v>545</v>
      </c>
      <c r="G48" s="33">
        <f t="shared" si="1"/>
        <v>175.80645161290323</v>
      </c>
    </row>
    <row r="49" spans="1:7" s="42" customFormat="1" x14ac:dyDescent="0.3">
      <c r="A49" s="37" t="s">
        <v>265</v>
      </c>
      <c r="B49" s="40">
        <f>SUM(B50:B53)</f>
        <v>3124</v>
      </c>
      <c r="C49" s="40">
        <f>SUM(C50:C53)</f>
        <v>3601</v>
      </c>
      <c r="D49" s="33">
        <f t="shared" si="0"/>
        <v>115.26888604353393</v>
      </c>
      <c r="E49" s="40">
        <f>SUM(E50:E53)</f>
        <v>1520</v>
      </c>
      <c r="F49" s="40">
        <f>SUM(F50:F53)</f>
        <v>2750</v>
      </c>
      <c r="G49" s="33">
        <f t="shared" si="1"/>
        <v>180.92105263157896</v>
      </c>
    </row>
    <row r="50" spans="1:7" x14ac:dyDescent="0.3">
      <c r="A50" s="45" t="s">
        <v>137</v>
      </c>
      <c r="B50" s="46">
        <v>1374</v>
      </c>
      <c r="C50" s="46">
        <v>1522</v>
      </c>
      <c r="D50" s="33">
        <f t="shared" si="0"/>
        <v>110.77147016011645</v>
      </c>
      <c r="E50" s="46">
        <v>715</v>
      </c>
      <c r="F50" s="46">
        <v>985</v>
      </c>
      <c r="G50" s="33">
        <f t="shared" si="1"/>
        <v>137.76223776223776</v>
      </c>
    </row>
    <row r="51" spans="1:7" x14ac:dyDescent="0.3">
      <c r="A51" s="45" t="s">
        <v>227</v>
      </c>
      <c r="B51" s="46">
        <v>830</v>
      </c>
      <c r="C51" s="46">
        <v>910</v>
      </c>
      <c r="D51" s="33">
        <f t="shared" si="0"/>
        <v>109.63855421686748</v>
      </c>
      <c r="E51" s="46">
        <v>180</v>
      </c>
      <c r="F51" s="46">
        <v>372</v>
      </c>
      <c r="G51" s="33">
        <f t="shared" si="1"/>
        <v>206.66666666666666</v>
      </c>
    </row>
    <row r="52" spans="1:7" x14ac:dyDescent="0.3">
      <c r="A52" s="45" t="s">
        <v>228</v>
      </c>
      <c r="B52" s="46">
        <v>628</v>
      </c>
      <c r="C52" s="46">
        <v>773</v>
      </c>
      <c r="D52" s="33">
        <f t="shared" si="0"/>
        <v>123.08917197452229</v>
      </c>
      <c r="E52" s="46">
        <v>310</v>
      </c>
      <c r="F52" s="46">
        <v>514</v>
      </c>
      <c r="G52" s="33">
        <f t="shared" si="1"/>
        <v>165.80645161290323</v>
      </c>
    </row>
    <row r="53" spans="1:7" x14ac:dyDescent="0.3">
      <c r="A53" s="45" t="s">
        <v>229</v>
      </c>
      <c r="B53" s="46">
        <v>292</v>
      </c>
      <c r="C53" s="46">
        <v>396</v>
      </c>
      <c r="D53" s="33">
        <f t="shared" si="0"/>
        <v>135.61643835616439</v>
      </c>
      <c r="E53" s="46">
        <v>315</v>
      </c>
      <c r="F53" s="46">
        <v>879</v>
      </c>
      <c r="G53" s="33">
        <f t="shared" si="1"/>
        <v>279.04761904761904</v>
      </c>
    </row>
    <row r="54" spans="1:7" s="42" customFormat="1" x14ac:dyDescent="0.3">
      <c r="A54" s="37" t="s">
        <v>266</v>
      </c>
      <c r="B54" s="40">
        <f>SUM(B55:B59)</f>
        <v>2828</v>
      </c>
      <c r="C54" s="40">
        <f>SUM(C55:C59)</f>
        <v>3264</v>
      </c>
      <c r="D54" s="33">
        <f t="shared" si="0"/>
        <v>115.41725601131542</v>
      </c>
      <c r="E54" s="40">
        <f>SUM(E55:E59)</f>
        <v>1480</v>
      </c>
      <c r="F54" s="40">
        <f>SUM(F55:F59)</f>
        <v>3991</v>
      </c>
      <c r="G54" s="33">
        <f t="shared" si="1"/>
        <v>269.66216216216219</v>
      </c>
    </row>
    <row r="55" spans="1:7" x14ac:dyDescent="0.3">
      <c r="A55" s="45" t="s">
        <v>138</v>
      </c>
      <c r="B55" s="46">
        <v>1160</v>
      </c>
      <c r="C55" s="46">
        <v>1371</v>
      </c>
      <c r="D55" s="33">
        <f t="shared" si="0"/>
        <v>118.18965517241379</v>
      </c>
      <c r="E55" s="46">
        <v>480</v>
      </c>
      <c r="F55" s="46">
        <v>1344</v>
      </c>
      <c r="G55" s="33">
        <f t="shared" si="1"/>
        <v>280</v>
      </c>
    </row>
    <row r="56" spans="1:7" x14ac:dyDescent="0.3">
      <c r="A56" s="45" t="s">
        <v>230</v>
      </c>
      <c r="B56" s="46">
        <v>848</v>
      </c>
      <c r="C56" s="46">
        <v>904</v>
      </c>
      <c r="D56" s="33">
        <f t="shared" si="0"/>
        <v>106.60377358490567</v>
      </c>
      <c r="E56" s="46">
        <v>280</v>
      </c>
      <c r="F56" s="46">
        <v>484</v>
      </c>
      <c r="G56" s="33">
        <f t="shared" si="1"/>
        <v>172.85714285714286</v>
      </c>
    </row>
    <row r="57" spans="1:7" x14ac:dyDescent="0.3">
      <c r="A57" s="45" t="s">
        <v>231</v>
      </c>
      <c r="B57" s="46">
        <v>350</v>
      </c>
      <c r="C57" s="46">
        <v>362</v>
      </c>
      <c r="D57" s="33">
        <f t="shared" si="0"/>
        <v>103.42857142857143</v>
      </c>
      <c r="E57" s="46">
        <v>300</v>
      </c>
      <c r="F57" s="46">
        <v>853</v>
      </c>
      <c r="G57" s="33">
        <f t="shared" si="1"/>
        <v>284.33333333333331</v>
      </c>
    </row>
    <row r="58" spans="1:7" x14ac:dyDescent="0.3">
      <c r="A58" s="45" t="s">
        <v>232</v>
      </c>
      <c r="B58" s="46">
        <v>260</v>
      </c>
      <c r="C58" s="46">
        <v>327</v>
      </c>
      <c r="D58" s="33">
        <f t="shared" si="0"/>
        <v>125.76923076923077</v>
      </c>
      <c r="E58" s="46">
        <v>240</v>
      </c>
      <c r="F58" s="46">
        <v>749</v>
      </c>
      <c r="G58" s="33">
        <f t="shared" si="1"/>
        <v>312.08333333333331</v>
      </c>
    </row>
    <row r="59" spans="1:7" x14ac:dyDescent="0.3">
      <c r="A59" s="45" t="s">
        <v>233</v>
      </c>
      <c r="B59" s="46">
        <v>210</v>
      </c>
      <c r="C59" s="46">
        <v>300</v>
      </c>
      <c r="D59" s="33">
        <f t="shared" si="0"/>
        <v>142.85714285714286</v>
      </c>
      <c r="E59" s="46">
        <v>180</v>
      </c>
      <c r="F59" s="46">
        <v>561</v>
      </c>
      <c r="G59" s="33">
        <f t="shared" si="1"/>
        <v>311.66666666666669</v>
      </c>
    </row>
    <row r="60" spans="1:7" s="42" customFormat="1" x14ac:dyDescent="0.3">
      <c r="A60" s="37" t="s">
        <v>173</v>
      </c>
      <c r="B60" s="40">
        <f>SUM(B61:B63)</f>
        <v>2656</v>
      </c>
      <c r="C60" s="40">
        <f>SUM(C61:C63)</f>
        <v>3679</v>
      </c>
      <c r="D60" s="33">
        <f t="shared" si="0"/>
        <v>138.51656626506025</v>
      </c>
      <c r="E60" s="40">
        <f>SUM(E61:E63)</f>
        <v>966</v>
      </c>
      <c r="F60" s="40">
        <f>SUM(F61:F63)</f>
        <v>2657</v>
      </c>
      <c r="G60" s="33">
        <f t="shared" si="1"/>
        <v>275.05175983436851</v>
      </c>
    </row>
    <row r="61" spans="1:7" x14ac:dyDescent="0.3">
      <c r="A61" s="45" t="s">
        <v>139</v>
      </c>
      <c r="B61" s="46">
        <v>1576</v>
      </c>
      <c r="C61" s="46">
        <v>1694</v>
      </c>
      <c r="D61" s="33">
        <f t="shared" si="0"/>
        <v>107.48730964467005</v>
      </c>
      <c r="E61" s="46">
        <v>596</v>
      </c>
      <c r="F61" s="46">
        <v>1127</v>
      </c>
      <c r="G61" s="33">
        <f t="shared" si="1"/>
        <v>189.09395973154363</v>
      </c>
    </row>
    <row r="62" spans="1:7" x14ac:dyDescent="0.3">
      <c r="A62" s="45" t="s">
        <v>234</v>
      </c>
      <c r="B62" s="46">
        <v>840</v>
      </c>
      <c r="C62" s="46">
        <v>1650</v>
      </c>
      <c r="D62" s="33">
        <f t="shared" si="0"/>
        <v>196.42857142857142</v>
      </c>
      <c r="E62" s="46">
        <v>190</v>
      </c>
      <c r="F62" s="46">
        <v>1070</v>
      </c>
      <c r="G62" s="33">
        <f t="shared" si="1"/>
        <v>563.15789473684208</v>
      </c>
    </row>
    <row r="63" spans="1:7" x14ac:dyDescent="0.3">
      <c r="A63" s="45" t="s">
        <v>235</v>
      </c>
      <c r="B63" s="46">
        <v>240</v>
      </c>
      <c r="C63" s="46">
        <v>335</v>
      </c>
      <c r="D63" s="33">
        <f t="shared" si="0"/>
        <v>139.58333333333334</v>
      </c>
      <c r="E63" s="46">
        <v>180</v>
      </c>
      <c r="F63" s="46">
        <v>460</v>
      </c>
      <c r="G63" s="33">
        <f t="shared" si="1"/>
        <v>255.55555555555554</v>
      </c>
    </row>
    <row r="64" spans="1:7" s="42" customFormat="1" x14ac:dyDescent="0.3">
      <c r="A64" s="37" t="s">
        <v>172</v>
      </c>
      <c r="B64" s="40">
        <f>SUM(B65:B67)</f>
        <v>2398</v>
      </c>
      <c r="C64" s="40">
        <f>SUM(C65:C67)</f>
        <v>3909</v>
      </c>
      <c r="D64" s="33">
        <f t="shared" si="0"/>
        <v>163.01084236864054</v>
      </c>
      <c r="E64" s="40">
        <f>SUM(E65:E67)</f>
        <v>830</v>
      </c>
      <c r="F64" s="40">
        <f>SUM(F65:F67)</f>
        <v>2845</v>
      </c>
      <c r="G64" s="33">
        <f t="shared" si="1"/>
        <v>342.77108433734941</v>
      </c>
    </row>
    <row r="65" spans="1:7" x14ac:dyDescent="0.3">
      <c r="A65" s="45" t="s">
        <v>140</v>
      </c>
      <c r="B65" s="46">
        <v>1490</v>
      </c>
      <c r="C65" s="46">
        <v>2712</v>
      </c>
      <c r="D65" s="33">
        <f t="shared" si="0"/>
        <v>182.01342281879195</v>
      </c>
      <c r="E65" s="46">
        <v>580</v>
      </c>
      <c r="F65" s="46">
        <v>2012</v>
      </c>
      <c r="G65" s="33">
        <f t="shared" si="1"/>
        <v>346.89655172413791</v>
      </c>
    </row>
    <row r="66" spans="1:7" x14ac:dyDescent="0.3">
      <c r="A66" s="45" t="s">
        <v>236</v>
      </c>
      <c r="B66" s="46">
        <v>554</v>
      </c>
      <c r="C66" s="46">
        <v>812</v>
      </c>
      <c r="D66" s="33">
        <f t="shared" si="0"/>
        <v>146.57039711191337</v>
      </c>
      <c r="E66" s="46">
        <v>140</v>
      </c>
      <c r="F66" s="46">
        <v>598</v>
      </c>
      <c r="G66" s="33">
        <f t="shared" si="1"/>
        <v>427.14285714285717</v>
      </c>
    </row>
    <row r="67" spans="1:7" x14ac:dyDescent="0.3">
      <c r="A67" s="45" t="s">
        <v>237</v>
      </c>
      <c r="B67" s="46">
        <v>354</v>
      </c>
      <c r="C67" s="46">
        <v>385</v>
      </c>
      <c r="D67" s="33">
        <f t="shared" si="0"/>
        <v>108.75706214689265</v>
      </c>
      <c r="E67" s="46">
        <v>110</v>
      </c>
      <c r="F67" s="46">
        <v>235</v>
      </c>
      <c r="G67" s="33">
        <f t="shared" si="1"/>
        <v>213.63636363636363</v>
      </c>
    </row>
    <row r="68" spans="1:7" s="42" customFormat="1" x14ac:dyDescent="0.3">
      <c r="A68" s="37" t="s">
        <v>174</v>
      </c>
      <c r="B68" s="40">
        <f>SUM(B69:B70)</f>
        <v>2610</v>
      </c>
      <c r="C68" s="40">
        <f>SUM(C69:C70)</f>
        <v>2918</v>
      </c>
      <c r="D68" s="33">
        <f t="shared" si="0"/>
        <v>111.80076628352491</v>
      </c>
      <c r="E68" s="40">
        <f>SUM(E69:E70)</f>
        <v>520</v>
      </c>
      <c r="F68" s="40">
        <f>SUM(F69:F70)</f>
        <v>2252</v>
      </c>
      <c r="G68" s="33">
        <f t="shared" si="1"/>
        <v>433.07692307692309</v>
      </c>
    </row>
    <row r="69" spans="1:7" x14ac:dyDescent="0.3">
      <c r="A69" s="45" t="s">
        <v>155</v>
      </c>
      <c r="B69" s="46">
        <v>1880</v>
      </c>
      <c r="C69" s="46">
        <v>2076</v>
      </c>
      <c r="D69" s="33">
        <f t="shared" si="0"/>
        <v>110.42553191489361</v>
      </c>
      <c r="E69" s="46">
        <v>380</v>
      </c>
      <c r="F69" s="46">
        <v>1968</v>
      </c>
      <c r="G69" s="33">
        <f t="shared" si="1"/>
        <v>517.89473684210532</v>
      </c>
    </row>
    <row r="70" spans="1:7" x14ac:dyDescent="0.3">
      <c r="A70" s="45" t="s">
        <v>238</v>
      </c>
      <c r="B70" s="46">
        <v>730</v>
      </c>
      <c r="C70" s="46">
        <v>842</v>
      </c>
      <c r="D70" s="33">
        <f t="shared" si="0"/>
        <v>115.34246575342466</v>
      </c>
      <c r="E70" s="46">
        <v>140</v>
      </c>
      <c r="F70" s="46">
        <v>284</v>
      </c>
      <c r="G70" s="33">
        <f t="shared" si="1"/>
        <v>202.85714285714286</v>
      </c>
    </row>
    <row r="71" spans="1:7" s="42" customFormat="1" x14ac:dyDescent="0.3">
      <c r="A71" s="37" t="s">
        <v>175</v>
      </c>
      <c r="B71" s="40">
        <f>SUM(B72)</f>
        <v>1210</v>
      </c>
      <c r="C71" s="40">
        <f>SUM(C72)</f>
        <v>1551</v>
      </c>
      <c r="D71" s="33">
        <f t="shared" si="0"/>
        <v>128.18181818181819</v>
      </c>
      <c r="E71" s="40">
        <f>SUM(E72)</f>
        <v>350</v>
      </c>
      <c r="F71" s="40">
        <f>SUM(F72)</f>
        <v>783</v>
      </c>
      <c r="G71" s="33">
        <f t="shared" si="1"/>
        <v>223.71428571428572</v>
      </c>
    </row>
    <row r="72" spans="1:7" x14ac:dyDescent="0.3">
      <c r="A72" s="45" t="s">
        <v>145</v>
      </c>
      <c r="B72" s="46">
        <v>1210</v>
      </c>
      <c r="C72" s="46">
        <v>1551</v>
      </c>
      <c r="D72" s="33">
        <f t="shared" ref="D72:D113" si="2">SUM(C72*100/B72)</f>
        <v>128.18181818181819</v>
      </c>
      <c r="E72" s="46">
        <v>350</v>
      </c>
      <c r="F72" s="46">
        <v>783</v>
      </c>
      <c r="G72" s="33">
        <f t="shared" ref="G72:G113" si="3">SUM(F72*100/E72)</f>
        <v>223.71428571428572</v>
      </c>
    </row>
    <row r="73" spans="1:7" s="42" customFormat="1" x14ac:dyDescent="0.3">
      <c r="A73" s="37" t="s">
        <v>176</v>
      </c>
      <c r="B73" s="40">
        <f>SUM(B74:B76)</f>
        <v>3316</v>
      </c>
      <c r="C73" s="40">
        <f>SUM(C74:C76)</f>
        <v>4122</v>
      </c>
      <c r="D73" s="33">
        <f t="shared" si="2"/>
        <v>124.30639324487335</v>
      </c>
      <c r="E73" s="40">
        <f>SUM(E74:E76)</f>
        <v>715</v>
      </c>
      <c r="F73" s="40">
        <f>SUM(F74:F76)</f>
        <v>5730</v>
      </c>
      <c r="G73" s="33">
        <f t="shared" si="3"/>
        <v>801.39860139860139</v>
      </c>
    </row>
    <row r="74" spans="1:7" x14ac:dyDescent="0.3">
      <c r="A74" s="45" t="s">
        <v>144</v>
      </c>
      <c r="B74" s="46">
        <v>1360</v>
      </c>
      <c r="C74" s="46">
        <v>1558</v>
      </c>
      <c r="D74" s="33">
        <f t="shared" si="2"/>
        <v>114.55882352941177</v>
      </c>
      <c r="E74" s="46">
        <v>240</v>
      </c>
      <c r="F74" s="46">
        <v>3899</v>
      </c>
      <c r="G74" s="33">
        <f t="shared" si="3"/>
        <v>1624.5833333333333</v>
      </c>
    </row>
    <row r="75" spans="1:7" x14ac:dyDescent="0.3">
      <c r="A75" s="45" t="s">
        <v>239</v>
      </c>
      <c r="B75" s="46">
        <v>1280</v>
      </c>
      <c r="C75" s="46">
        <v>1848</v>
      </c>
      <c r="D75" s="33">
        <f t="shared" si="2"/>
        <v>144.375</v>
      </c>
      <c r="E75" s="46">
        <v>280</v>
      </c>
      <c r="F75" s="46">
        <v>1362</v>
      </c>
      <c r="G75" s="33">
        <f t="shared" si="3"/>
        <v>486.42857142857144</v>
      </c>
    </row>
    <row r="76" spans="1:7" x14ac:dyDescent="0.3">
      <c r="A76" s="45" t="s">
        <v>240</v>
      </c>
      <c r="B76" s="46">
        <v>676</v>
      </c>
      <c r="C76" s="46">
        <v>716</v>
      </c>
      <c r="D76" s="33">
        <f t="shared" si="2"/>
        <v>105.91715976331361</v>
      </c>
      <c r="E76" s="46">
        <v>195</v>
      </c>
      <c r="F76" s="46">
        <v>469</v>
      </c>
      <c r="G76" s="33">
        <f t="shared" si="3"/>
        <v>240.51282051282053</v>
      </c>
    </row>
    <row r="77" spans="1:7" s="42" customFormat="1" x14ac:dyDescent="0.3">
      <c r="A77" s="37" t="s">
        <v>177</v>
      </c>
      <c r="B77" s="40">
        <f>SUM(B78:B81)</f>
        <v>3744</v>
      </c>
      <c r="C77" s="40">
        <f>SUM(C78:C81)</f>
        <v>4493</v>
      </c>
      <c r="D77" s="33">
        <f t="shared" si="2"/>
        <v>120.00534188034187</v>
      </c>
      <c r="E77" s="40">
        <f>SUM(E78:E81)</f>
        <v>1000</v>
      </c>
      <c r="F77" s="40">
        <f>SUM(F78:F81)</f>
        <v>6067</v>
      </c>
      <c r="G77" s="33">
        <f t="shared" si="3"/>
        <v>606.70000000000005</v>
      </c>
    </row>
    <row r="78" spans="1:7" x14ac:dyDescent="0.3">
      <c r="A78" s="45" t="s">
        <v>143</v>
      </c>
      <c r="B78" s="46">
        <v>1260</v>
      </c>
      <c r="C78" s="46">
        <v>1421</v>
      </c>
      <c r="D78" s="33">
        <f t="shared" si="2"/>
        <v>112.77777777777777</v>
      </c>
      <c r="E78" s="46">
        <v>500</v>
      </c>
      <c r="F78" s="46">
        <v>2335</v>
      </c>
      <c r="G78" s="33">
        <f t="shared" si="3"/>
        <v>467</v>
      </c>
    </row>
    <row r="79" spans="1:7" x14ac:dyDescent="0.3">
      <c r="A79" s="45" t="s">
        <v>241</v>
      </c>
      <c r="B79" s="46">
        <v>198</v>
      </c>
      <c r="C79" s="46">
        <v>333</v>
      </c>
      <c r="D79" s="33">
        <f t="shared" si="2"/>
        <v>168.18181818181819</v>
      </c>
      <c r="E79" s="46">
        <v>140</v>
      </c>
      <c r="F79" s="46">
        <v>729</v>
      </c>
      <c r="G79" s="33">
        <f t="shared" si="3"/>
        <v>520.71428571428567</v>
      </c>
    </row>
    <row r="80" spans="1:7" x14ac:dyDescent="0.3">
      <c r="A80" s="45" t="s">
        <v>242</v>
      </c>
      <c r="B80" s="46">
        <v>1558</v>
      </c>
      <c r="C80" s="46">
        <v>1973</v>
      </c>
      <c r="D80" s="33">
        <f t="shared" si="2"/>
        <v>126.6367137355584</v>
      </c>
      <c r="E80" s="46">
        <v>180</v>
      </c>
      <c r="F80" s="46">
        <v>2272</v>
      </c>
      <c r="G80" s="33">
        <f t="shared" si="3"/>
        <v>1262.2222222222222</v>
      </c>
    </row>
    <row r="81" spans="1:7" x14ac:dyDescent="0.3">
      <c r="A81" s="45" t="s">
        <v>243</v>
      </c>
      <c r="B81" s="46">
        <v>728</v>
      </c>
      <c r="C81" s="46">
        <v>766</v>
      </c>
      <c r="D81" s="33">
        <f t="shared" si="2"/>
        <v>105.21978021978022</v>
      </c>
      <c r="E81" s="46">
        <v>180</v>
      </c>
      <c r="F81" s="46">
        <v>731</v>
      </c>
      <c r="G81" s="33">
        <f t="shared" si="3"/>
        <v>406.11111111111109</v>
      </c>
    </row>
    <row r="82" spans="1:7" s="42" customFormat="1" x14ac:dyDescent="0.3">
      <c r="A82" s="37" t="s">
        <v>178</v>
      </c>
      <c r="B82" s="40">
        <f>SUM(B83:B85)</f>
        <v>2902</v>
      </c>
      <c r="C82" s="40">
        <f>SUM(C83:C85)</f>
        <v>5259</v>
      </c>
      <c r="D82" s="33">
        <f t="shared" si="2"/>
        <v>181.21984838042729</v>
      </c>
      <c r="E82" s="40">
        <f>SUM(E83:E85)</f>
        <v>600</v>
      </c>
      <c r="F82" s="40">
        <f>SUM(F83:F85)</f>
        <v>3099</v>
      </c>
      <c r="G82" s="33">
        <f t="shared" si="3"/>
        <v>516.5</v>
      </c>
    </row>
    <row r="83" spans="1:7" x14ac:dyDescent="0.3">
      <c r="A83" s="45" t="s">
        <v>156</v>
      </c>
      <c r="B83" s="46">
        <v>1096</v>
      </c>
      <c r="C83" s="46">
        <v>1889</v>
      </c>
      <c r="D83" s="33">
        <f t="shared" si="2"/>
        <v>172.35401459854015</v>
      </c>
      <c r="E83" s="46">
        <v>260</v>
      </c>
      <c r="F83" s="46">
        <v>809</v>
      </c>
      <c r="G83" s="33">
        <f t="shared" si="3"/>
        <v>311.15384615384613</v>
      </c>
    </row>
    <row r="84" spans="1:7" x14ac:dyDescent="0.3">
      <c r="A84" s="45" t="s">
        <v>244</v>
      </c>
      <c r="B84" s="46">
        <v>1346</v>
      </c>
      <c r="C84" s="46">
        <v>2581</v>
      </c>
      <c r="D84" s="33">
        <f t="shared" si="2"/>
        <v>191.75334323922735</v>
      </c>
      <c r="E84" s="46">
        <v>200</v>
      </c>
      <c r="F84" s="46">
        <v>1810</v>
      </c>
      <c r="G84" s="33">
        <f t="shared" si="3"/>
        <v>905</v>
      </c>
    </row>
    <row r="85" spans="1:7" x14ac:dyDescent="0.3">
      <c r="A85" s="45" t="s">
        <v>245</v>
      </c>
      <c r="B85" s="46">
        <v>460</v>
      </c>
      <c r="C85" s="46">
        <v>789</v>
      </c>
      <c r="D85" s="33">
        <f t="shared" si="2"/>
        <v>171.52173913043478</v>
      </c>
      <c r="E85" s="46">
        <v>140</v>
      </c>
      <c r="F85" s="46">
        <v>480</v>
      </c>
      <c r="G85" s="33">
        <f t="shared" si="3"/>
        <v>342.85714285714283</v>
      </c>
    </row>
    <row r="86" spans="1:7" s="42" customFormat="1" x14ac:dyDescent="0.3">
      <c r="A86" s="37" t="s">
        <v>179</v>
      </c>
      <c r="B86" s="40">
        <f>SUM(B87:B89)</f>
        <v>2480</v>
      </c>
      <c r="C86" s="40">
        <f>SUM(C87:C89)</f>
        <v>2667</v>
      </c>
      <c r="D86" s="33">
        <f t="shared" si="2"/>
        <v>107.54032258064517</v>
      </c>
      <c r="E86" s="40">
        <f>SUM(E87:E89)</f>
        <v>800</v>
      </c>
      <c r="F86" s="40">
        <f>SUM(F87:F89)</f>
        <v>4688</v>
      </c>
      <c r="G86" s="33">
        <f t="shared" si="3"/>
        <v>586</v>
      </c>
    </row>
    <row r="87" spans="1:7" x14ac:dyDescent="0.3">
      <c r="A87" s="45" t="s">
        <v>142</v>
      </c>
      <c r="B87" s="46">
        <v>1620</v>
      </c>
      <c r="C87" s="46">
        <v>1671</v>
      </c>
      <c r="D87" s="33">
        <f t="shared" si="2"/>
        <v>103.14814814814815</v>
      </c>
      <c r="E87" s="46">
        <v>500</v>
      </c>
      <c r="F87" s="46">
        <v>3725</v>
      </c>
      <c r="G87" s="33">
        <f t="shared" si="3"/>
        <v>745</v>
      </c>
    </row>
    <row r="88" spans="1:7" x14ac:dyDescent="0.3">
      <c r="A88" s="45" t="s">
        <v>246</v>
      </c>
      <c r="B88" s="46">
        <v>530</v>
      </c>
      <c r="C88" s="46">
        <v>648</v>
      </c>
      <c r="D88" s="33">
        <f t="shared" si="2"/>
        <v>122.26415094339623</v>
      </c>
      <c r="E88" s="46">
        <v>180</v>
      </c>
      <c r="F88" s="46">
        <v>702</v>
      </c>
      <c r="G88" s="33">
        <f t="shared" si="3"/>
        <v>390</v>
      </c>
    </row>
    <row r="89" spans="1:7" x14ac:dyDescent="0.3">
      <c r="A89" s="45" t="s">
        <v>247</v>
      </c>
      <c r="B89" s="46">
        <v>330</v>
      </c>
      <c r="C89" s="46">
        <v>348</v>
      </c>
      <c r="D89" s="33">
        <f t="shared" si="2"/>
        <v>105.45454545454545</v>
      </c>
      <c r="E89" s="46">
        <v>120</v>
      </c>
      <c r="F89" s="46">
        <v>261</v>
      </c>
      <c r="G89" s="33">
        <f t="shared" si="3"/>
        <v>217.5</v>
      </c>
    </row>
    <row r="90" spans="1:7" s="42" customFormat="1" x14ac:dyDescent="0.3">
      <c r="A90" s="37" t="s">
        <v>180</v>
      </c>
      <c r="B90" s="40">
        <f>SUM(B91:B95)</f>
        <v>2284</v>
      </c>
      <c r="C90" s="40">
        <f>SUM(C91:C95)</f>
        <v>2585</v>
      </c>
      <c r="D90" s="33">
        <f t="shared" si="2"/>
        <v>113.17863397548162</v>
      </c>
      <c r="E90" s="40">
        <f>SUM(E91:E95)</f>
        <v>1260</v>
      </c>
      <c r="F90" s="40">
        <f>SUM(F91:F95)</f>
        <v>3120</v>
      </c>
      <c r="G90" s="33">
        <f t="shared" si="3"/>
        <v>247.61904761904762</v>
      </c>
    </row>
    <row r="91" spans="1:7" x14ac:dyDescent="0.3">
      <c r="A91" s="45" t="s">
        <v>141</v>
      </c>
      <c r="B91" s="46">
        <v>1092</v>
      </c>
      <c r="C91" s="46">
        <v>1185</v>
      </c>
      <c r="D91" s="33">
        <f t="shared" si="2"/>
        <v>108.51648351648352</v>
      </c>
      <c r="E91" s="46">
        <v>440</v>
      </c>
      <c r="F91" s="46">
        <v>1269</v>
      </c>
      <c r="G91" s="33">
        <f t="shared" si="3"/>
        <v>288.40909090909093</v>
      </c>
    </row>
    <row r="92" spans="1:7" x14ac:dyDescent="0.3">
      <c r="A92" s="45" t="s">
        <v>248</v>
      </c>
      <c r="B92" s="46">
        <v>20</v>
      </c>
      <c r="C92" s="46">
        <v>20</v>
      </c>
      <c r="D92" s="33">
        <f t="shared" si="2"/>
        <v>100</v>
      </c>
      <c r="E92" s="46">
        <v>220</v>
      </c>
      <c r="F92" s="46">
        <v>480</v>
      </c>
      <c r="G92" s="33">
        <f t="shared" si="3"/>
        <v>218.18181818181819</v>
      </c>
    </row>
    <row r="93" spans="1:7" x14ac:dyDescent="0.3">
      <c r="A93" s="45" t="s">
        <v>249</v>
      </c>
      <c r="B93" s="46">
        <v>200</v>
      </c>
      <c r="C93" s="46">
        <v>275</v>
      </c>
      <c r="D93" s="33">
        <f t="shared" si="2"/>
        <v>137.5</v>
      </c>
      <c r="E93" s="46">
        <v>140</v>
      </c>
      <c r="F93" s="46">
        <v>329</v>
      </c>
      <c r="G93" s="33">
        <f t="shared" si="3"/>
        <v>235</v>
      </c>
    </row>
    <row r="94" spans="1:7" x14ac:dyDescent="0.3">
      <c r="A94" s="45" t="s">
        <v>250</v>
      </c>
      <c r="B94" s="46">
        <v>412</v>
      </c>
      <c r="C94" s="46">
        <v>484</v>
      </c>
      <c r="D94" s="33">
        <f t="shared" si="2"/>
        <v>117.47572815533981</v>
      </c>
      <c r="E94" s="46">
        <v>270</v>
      </c>
      <c r="F94" s="46">
        <v>436</v>
      </c>
      <c r="G94" s="33">
        <f t="shared" si="3"/>
        <v>161.4814814814815</v>
      </c>
    </row>
    <row r="95" spans="1:7" x14ac:dyDescent="0.3">
      <c r="A95" s="45" t="s">
        <v>251</v>
      </c>
      <c r="B95" s="46">
        <v>560</v>
      </c>
      <c r="C95" s="46">
        <v>621</v>
      </c>
      <c r="D95" s="33">
        <f t="shared" si="2"/>
        <v>110.89285714285714</v>
      </c>
      <c r="E95" s="46">
        <v>190</v>
      </c>
      <c r="F95" s="46">
        <v>606</v>
      </c>
      <c r="G95" s="33">
        <f t="shared" si="3"/>
        <v>318.94736842105266</v>
      </c>
    </row>
    <row r="96" spans="1:7" s="42" customFormat="1" x14ac:dyDescent="0.3">
      <c r="A96" s="37" t="s">
        <v>181</v>
      </c>
      <c r="B96" s="40">
        <f>SUM(B97:B98)</f>
        <v>3184</v>
      </c>
      <c r="C96" s="40">
        <f>SUM(C97:C98)</f>
        <v>4182</v>
      </c>
      <c r="D96" s="33">
        <f t="shared" si="2"/>
        <v>131.34422110552765</v>
      </c>
      <c r="E96" s="40">
        <f>SUM(E97:E98)</f>
        <v>504</v>
      </c>
      <c r="F96" s="40">
        <f>SUM(F97:F98)</f>
        <v>2423</v>
      </c>
      <c r="G96" s="33">
        <f t="shared" si="3"/>
        <v>480.75396825396825</v>
      </c>
    </row>
    <row r="97" spans="1:7" x14ac:dyDescent="0.3">
      <c r="A97" s="45" t="s">
        <v>146</v>
      </c>
      <c r="B97" s="46">
        <v>2180</v>
      </c>
      <c r="C97" s="46">
        <v>2644</v>
      </c>
      <c r="D97" s="33">
        <f t="shared" si="2"/>
        <v>121.28440366972477</v>
      </c>
      <c r="E97" s="46">
        <v>370</v>
      </c>
      <c r="F97" s="46">
        <v>1943</v>
      </c>
      <c r="G97" s="33">
        <f t="shared" si="3"/>
        <v>525.1351351351351</v>
      </c>
    </row>
    <row r="98" spans="1:7" x14ac:dyDescent="0.3">
      <c r="A98" s="45" t="s">
        <v>147</v>
      </c>
      <c r="B98" s="46">
        <v>1004</v>
      </c>
      <c r="C98" s="46">
        <v>1538</v>
      </c>
      <c r="D98" s="33">
        <f t="shared" si="2"/>
        <v>153.18725099601593</v>
      </c>
      <c r="E98" s="46">
        <v>134</v>
      </c>
      <c r="F98" s="46">
        <v>480</v>
      </c>
      <c r="G98" s="33">
        <f t="shared" si="3"/>
        <v>358.20895522388059</v>
      </c>
    </row>
    <row r="99" spans="1:7" s="42" customFormat="1" x14ac:dyDescent="0.3">
      <c r="A99" s="37" t="s">
        <v>182</v>
      </c>
      <c r="B99" s="40">
        <f>SUM(B100:B102)</f>
        <v>1220</v>
      </c>
      <c r="C99" s="40">
        <f>SUM(C100:C102)</f>
        <v>1469</v>
      </c>
      <c r="D99" s="33">
        <f t="shared" si="2"/>
        <v>120.40983606557377</v>
      </c>
      <c r="E99" s="40">
        <f>SUM(E100:E102)</f>
        <v>670</v>
      </c>
      <c r="F99" s="40">
        <f>SUM(F100:F102)</f>
        <v>1809</v>
      </c>
      <c r="G99" s="33">
        <f t="shared" si="3"/>
        <v>270</v>
      </c>
    </row>
    <row r="100" spans="1:7" x14ac:dyDescent="0.3">
      <c r="A100" s="45" t="s">
        <v>148</v>
      </c>
      <c r="B100" s="46">
        <v>540</v>
      </c>
      <c r="C100" s="46">
        <v>621</v>
      </c>
      <c r="D100" s="33">
        <f t="shared" si="2"/>
        <v>115</v>
      </c>
      <c r="E100" s="46">
        <v>240</v>
      </c>
      <c r="F100" s="46">
        <v>1035</v>
      </c>
      <c r="G100" s="33">
        <f t="shared" si="3"/>
        <v>431.25</v>
      </c>
    </row>
    <row r="101" spans="1:7" x14ac:dyDescent="0.3">
      <c r="A101" s="45" t="s">
        <v>252</v>
      </c>
      <c r="B101" s="46">
        <v>440</v>
      </c>
      <c r="C101" s="46">
        <v>519</v>
      </c>
      <c r="D101" s="33">
        <f t="shared" si="2"/>
        <v>117.95454545454545</v>
      </c>
      <c r="E101" s="46">
        <v>170</v>
      </c>
      <c r="F101" s="46">
        <v>382</v>
      </c>
      <c r="G101" s="33">
        <f t="shared" si="3"/>
        <v>224.70588235294119</v>
      </c>
    </row>
    <row r="102" spans="1:7" x14ac:dyDescent="0.3">
      <c r="A102" s="45" t="s">
        <v>253</v>
      </c>
      <c r="B102" s="46">
        <v>240</v>
      </c>
      <c r="C102" s="46">
        <v>329</v>
      </c>
      <c r="D102" s="33">
        <f t="shared" si="2"/>
        <v>137.08333333333334</v>
      </c>
      <c r="E102" s="46">
        <v>260</v>
      </c>
      <c r="F102" s="46">
        <v>392</v>
      </c>
      <c r="G102" s="33">
        <f t="shared" si="3"/>
        <v>150.76923076923077</v>
      </c>
    </row>
    <row r="103" spans="1:7" s="42" customFormat="1" x14ac:dyDescent="0.3">
      <c r="A103" s="37" t="s">
        <v>183</v>
      </c>
      <c r="B103" s="40">
        <f>SUM(B104:B106)</f>
        <v>6462</v>
      </c>
      <c r="C103" s="40">
        <f>SUM(C104:C106)</f>
        <v>9409</v>
      </c>
      <c r="D103" s="33">
        <f t="shared" si="2"/>
        <v>145.60507582791706</v>
      </c>
      <c r="E103" s="40">
        <f>SUM(E104:E106)</f>
        <v>810</v>
      </c>
      <c r="F103" s="40">
        <f>SUM(F104:F106)</f>
        <v>2959</v>
      </c>
      <c r="G103" s="33">
        <f t="shared" si="3"/>
        <v>365.30864197530866</v>
      </c>
    </row>
    <row r="104" spans="1:7" x14ac:dyDescent="0.3">
      <c r="A104" s="45" t="s">
        <v>149</v>
      </c>
      <c r="B104" s="46">
        <v>3074</v>
      </c>
      <c r="C104" s="46">
        <v>5227</v>
      </c>
      <c r="D104" s="33">
        <f t="shared" si="2"/>
        <v>170.03903708523097</v>
      </c>
      <c r="E104" s="46">
        <v>540</v>
      </c>
      <c r="F104" s="46">
        <v>2058</v>
      </c>
      <c r="G104" s="33">
        <f t="shared" si="3"/>
        <v>381.11111111111109</v>
      </c>
    </row>
    <row r="105" spans="1:7" x14ac:dyDescent="0.3">
      <c r="A105" s="45" t="s">
        <v>254</v>
      </c>
      <c r="B105" s="46">
        <v>1634</v>
      </c>
      <c r="C105" s="46">
        <v>1673</v>
      </c>
      <c r="D105" s="33">
        <f t="shared" si="2"/>
        <v>102.38678090575276</v>
      </c>
      <c r="E105" s="46">
        <v>100</v>
      </c>
      <c r="F105" s="46">
        <v>357</v>
      </c>
      <c r="G105" s="33">
        <f t="shared" si="3"/>
        <v>357</v>
      </c>
    </row>
    <row r="106" spans="1:7" x14ac:dyDescent="0.3">
      <c r="A106" s="45" t="s">
        <v>255</v>
      </c>
      <c r="B106" s="46">
        <v>1754</v>
      </c>
      <c r="C106" s="46">
        <v>2509</v>
      </c>
      <c r="D106" s="33">
        <f t="shared" si="2"/>
        <v>143.04446978335233</v>
      </c>
      <c r="E106" s="46">
        <v>170</v>
      </c>
      <c r="F106" s="46">
        <v>544</v>
      </c>
      <c r="G106" s="33">
        <f t="shared" si="3"/>
        <v>320</v>
      </c>
    </row>
    <row r="107" spans="1:7" s="42" customFormat="1" x14ac:dyDescent="0.3">
      <c r="A107" s="37" t="s">
        <v>184</v>
      </c>
      <c r="B107" s="40">
        <f>SUM(B108:B110)</f>
        <v>1944</v>
      </c>
      <c r="C107" s="40">
        <f>SUM(C108:C110)</f>
        <v>2397</v>
      </c>
      <c r="D107" s="33">
        <f t="shared" si="2"/>
        <v>123.30246913580247</v>
      </c>
      <c r="E107" s="40">
        <f>SUM(E108:E110)</f>
        <v>700</v>
      </c>
      <c r="F107" s="40">
        <f>SUM(F108:F110)</f>
        <v>1891</v>
      </c>
      <c r="G107" s="33">
        <f t="shared" si="3"/>
        <v>270.14285714285717</v>
      </c>
    </row>
    <row r="108" spans="1:7" x14ac:dyDescent="0.3">
      <c r="A108" s="45" t="s">
        <v>150</v>
      </c>
      <c r="B108" s="46">
        <v>660</v>
      </c>
      <c r="C108" s="46">
        <v>858</v>
      </c>
      <c r="D108" s="33">
        <f t="shared" si="2"/>
        <v>130</v>
      </c>
      <c r="E108" s="46">
        <v>300</v>
      </c>
      <c r="F108" s="46">
        <v>1096</v>
      </c>
      <c r="G108" s="33">
        <f t="shared" si="3"/>
        <v>365.33333333333331</v>
      </c>
    </row>
    <row r="109" spans="1:7" x14ac:dyDescent="0.3">
      <c r="A109" s="45" t="s">
        <v>256</v>
      </c>
      <c r="B109" s="46">
        <v>420</v>
      </c>
      <c r="C109" s="46">
        <v>465</v>
      </c>
      <c r="D109" s="33">
        <f t="shared" si="2"/>
        <v>110.71428571428571</v>
      </c>
      <c r="E109" s="46">
        <v>230</v>
      </c>
      <c r="F109" s="46">
        <v>364</v>
      </c>
      <c r="G109" s="33">
        <f t="shared" si="3"/>
        <v>158.2608695652174</v>
      </c>
    </row>
    <row r="110" spans="1:7" x14ac:dyDescent="0.3">
      <c r="A110" s="45" t="s">
        <v>257</v>
      </c>
      <c r="B110" s="46">
        <v>864</v>
      </c>
      <c r="C110" s="46">
        <v>1074</v>
      </c>
      <c r="D110" s="33">
        <f t="shared" si="2"/>
        <v>124.30555555555556</v>
      </c>
      <c r="E110" s="46">
        <v>170</v>
      </c>
      <c r="F110" s="46">
        <v>431</v>
      </c>
      <c r="G110" s="33">
        <f t="shared" si="3"/>
        <v>253.52941176470588</v>
      </c>
    </row>
    <row r="111" spans="1:7" s="42" customFormat="1" x14ac:dyDescent="0.3">
      <c r="A111" s="41" t="s">
        <v>153</v>
      </c>
      <c r="B111" s="27">
        <v>540</v>
      </c>
      <c r="C111" s="40">
        <v>710</v>
      </c>
      <c r="D111" s="33">
        <f t="shared" si="2"/>
        <v>131.4814814814815</v>
      </c>
      <c r="E111" s="40">
        <v>140</v>
      </c>
      <c r="F111" s="40">
        <v>408</v>
      </c>
      <c r="G111" s="33">
        <f t="shared" si="3"/>
        <v>291.42857142857144</v>
      </c>
    </row>
    <row r="112" spans="1:7" s="42" customFormat="1" x14ac:dyDescent="0.3">
      <c r="A112" s="41" t="s">
        <v>154</v>
      </c>
      <c r="B112" s="27">
        <v>590</v>
      </c>
      <c r="C112" s="40">
        <v>832</v>
      </c>
      <c r="D112" s="33">
        <f t="shared" si="2"/>
        <v>141.01694915254237</v>
      </c>
      <c r="E112" s="40">
        <v>160</v>
      </c>
      <c r="F112" s="40">
        <v>307</v>
      </c>
      <c r="G112" s="33">
        <f t="shared" si="3"/>
        <v>191.875</v>
      </c>
    </row>
    <row r="113" spans="1:16" s="42" customFormat="1" x14ac:dyDescent="0.3">
      <c r="A113" s="41" t="s">
        <v>151</v>
      </c>
      <c r="B113" s="40">
        <v>356</v>
      </c>
      <c r="C113" s="40">
        <v>373</v>
      </c>
      <c r="D113" s="33">
        <f t="shared" si="2"/>
        <v>104.7752808988764</v>
      </c>
      <c r="E113" s="40">
        <v>120</v>
      </c>
      <c r="F113" s="40">
        <v>278</v>
      </c>
      <c r="G113" s="33">
        <f t="shared" si="3"/>
        <v>231.66666666666666</v>
      </c>
    </row>
    <row r="114" spans="1:16" s="42" customFormat="1" x14ac:dyDescent="0.3">
      <c r="A114" s="70" t="s">
        <v>207</v>
      </c>
      <c r="B114" s="70"/>
      <c r="C114" s="70"/>
      <c r="D114" s="70"/>
      <c r="E114" s="70"/>
      <c r="F114" s="70"/>
      <c r="G114" s="70"/>
      <c r="H114" s="50"/>
      <c r="I114" s="50"/>
      <c r="J114" s="50"/>
      <c r="K114" s="50"/>
      <c r="L114" s="50"/>
      <c r="M114" s="50"/>
      <c r="N114" s="50"/>
      <c r="O114" s="50"/>
      <c r="P114" s="50"/>
    </row>
  </sheetData>
  <mergeCells count="9">
    <mergeCell ref="A1:G1"/>
    <mergeCell ref="A2:G2"/>
    <mergeCell ref="A114:G114"/>
    <mergeCell ref="B4:G4"/>
    <mergeCell ref="B5:G5"/>
    <mergeCell ref="E6:G7"/>
    <mergeCell ref="A4:A8"/>
    <mergeCell ref="B7:D7"/>
    <mergeCell ref="B6:D6"/>
  </mergeCells>
  <pageMargins left="0.51181102362204722" right="0.51181102362204722" top="0.74803149606299213" bottom="0.74803149606299213" header="0.31496062992125984" footer="0.31496062992125984"/>
  <pageSetup paperSize="9" scale="85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zoomScale="120" zoomScaleNormal="12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110" sqref="A110:XFD112"/>
    </sheetView>
  </sheetViews>
  <sheetFormatPr defaultRowHeight="18.75" x14ac:dyDescent="0.3"/>
  <cols>
    <col min="1" max="1" width="40.875" style="35" customWidth="1"/>
    <col min="2" max="4" width="10.75" style="35" customWidth="1"/>
    <col min="5" max="7" width="10.875" style="35" customWidth="1"/>
    <col min="8" max="13" width="8.875" style="35" customWidth="1"/>
    <col min="14" max="16384" width="9" style="35"/>
  </cols>
  <sheetData>
    <row r="1" spans="1:13" x14ac:dyDescent="0.3">
      <c r="A1" s="63" t="s">
        <v>198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3" x14ac:dyDescent="0.3">
      <c r="A2" s="63" t="s">
        <v>205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4" spans="1:13" x14ac:dyDescent="0.3">
      <c r="A4" s="69" t="s">
        <v>125</v>
      </c>
      <c r="B4" s="72" t="s">
        <v>197</v>
      </c>
      <c r="C4" s="73"/>
      <c r="D4" s="73"/>
      <c r="E4" s="73"/>
      <c r="F4" s="73"/>
      <c r="G4" s="74"/>
      <c r="H4" s="71" t="s">
        <v>192</v>
      </c>
      <c r="I4" s="71"/>
      <c r="J4" s="71"/>
      <c r="K4" s="71" t="s">
        <v>193</v>
      </c>
      <c r="L4" s="71"/>
      <c r="M4" s="71"/>
    </row>
    <row r="5" spans="1:13" x14ac:dyDescent="0.3">
      <c r="A5" s="69"/>
      <c r="B5" s="75" t="s">
        <v>199</v>
      </c>
      <c r="C5" s="76"/>
      <c r="D5" s="77"/>
      <c r="E5" s="64" t="s">
        <v>190</v>
      </c>
      <c r="F5" s="64"/>
      <c r="G5" s="64"/>
      <c r="H5" s="64" t="s">
        <v>194</v>
      </c>
      <c r="I5" s="64"/>
      <c r="J5" s="64"/>
      <c r="K5" s="64" t="s">
        <v>196</v>
      </c>
      <c r="L5" s="64"/>
      <c r="M5" s="64"/>
    </row>
    <row r="6" spans="1:13" x14ac:dyDescent="0.3">
      <c r="A6" s="69"/>
      <c r="B6" s="51"/>
      <c r="C6" s="52"/>
      <c r="D6" s="53"/>
      <c r="E6" s="68" t="s">
        <v>191</v>
      </c>
      <c r="F6" s="68"/>
      <c r="G6" s="68"/>
      <c r="H6" s="68" t="s">
        <v>195</v>
      </c>
      <c r="I6" s="68"/>
      <c r="J6" s="68"/>
      <c r="K6" s="68" t="s">
        <v>195</v>
      </c>
      <c r="L6" s="68"/>
      <c r="M6" s="68"/>
    </row>
    <row r="7" spans="1:13" x14ac:dyDescent="0.3">
      <c r="A7" s="69"/>
      <c r="B7" s="36" t="s">
        <v>126</v>
      </c>
      <c r="C7" s="36" t="s">
        <v>127</v>
      </c>
      <c r="D7" s="36" t="s">
        <v>157</v>
      </c>
      <c r="E7" s="36" t="s">
        <v>126</v>
      </c>
      <c r="F7" s="36" t="s">
        <v>127</v>
      </c>
      <c r="G7" s="36" t="s">
        <v>157</v>
      </c>
      <c r="H7" s="36" t="s">
        <v>126</v>
      </c>
      <c r="I7" s="36" t="s">
        <v>127</v>
      </c>
      <c r="J7" s="36" t="s">
        <v>157</v>
      </c>
      <c r="K7" s="36" t="s">
        <v>126</v>
      </c>
      <c r="L7" s="36" t="s">
        <v>127</v>
      </c>
      <c r="M7" s="36" t="s">
        <v>157</v>
      </c>
    </row>
    <row r="8" spans="1:13" x14ac:dyDescent="0.3">
      <c r="A8" s="37" t="s">
        <v>170</v>
      </c>
      <c r="B8" s="38">
        <f>SUM(B9+B12+B17+B21+B26+B31+B37+B43+B48+B54+B58+B62+B65+B67+B71+B76+B80+B84+B90+B93+B97+B101+B105+B106+B107)</f>
        <v>17020</v>
      </c>
      <c r="C8" s="38">
        <f>SUM(C9+C12+C17+C21+C26+C31+C37+C43+C48+C54+C58+C62+C65+C67+C71+C76+C80+C84+C90+C93+C97+C101+C105+C106+C107)</f>
        <v>23791</v>
      </c>
      <c r="D8" s="33">
        <f>SUM(C8*100/B8)</f>
        <v>139.78260869565219</v>
      </c>
      <c r="E8" s="38">
        <f>SUM(E9+E12+E17+E21+E26+E31+E37+E43+E48+E54+E58+E62+E65+E67+E71+E76+E80+E84+E90+E93+E97+E101+E105+E106+E107)</f>
        <v>3499220</v>
      </c>
      <c r="F8" s="38">
        <f>SUM(F9+F12+F17+F21+F26+F31+F37+F43+F48+F54+F58+F62+F65+F67+F71+F76+F80+F84+F90+F93+F97+F101+F105+F106+F107)</f>
        <v>3978493</v>
      </c>
      <c r="G8" s="33">
        <f>SUM(F8*100/E8)</f>
        <v>113.69656666342784</v>
      </c>
      <c r="H8" s="38">
        <f>SUM(H9+H12+H17+H21+H26+H31+H37+H43+H48+H54+H58+H62+H65+H67+H71+H76+H80+H84+H90+H93+H97+H101+H105+H106+H107)</f>
        <v>6540</v>
      </c>
      <c r="I8" s="38">
        <f>SUM(I9+I12+I17+I21+I26+I31+I37+I43+I48+I54+I58+I62+I65+I67+I71+I76+I80+I84+I90+I93+I97+I101+I105+I106+I107)</f>
        <v>14365</v>
      </c>
      <c r="J8" s="33">
        <f>SUM(I8*100/H8)</f>
        <v>219.64831804281346</v>
      </c>
      <c r="K8" s="38">
        <f>SUM(K9+K12+K17+K21+K26+K31+K37+K43+K48+K54+K58+K62+K65+K67+K71+K76+K80+K84+K90+K93+K97+K101+K105+K106+K107)</f>
        <v>6160</v>
      </c>
      <c r="L8" s="38">
        <f>SUM(L9+L12+L17+L21+L26+L31+L37+L43+L48+L54+L58+L62+L65+L67+L71+L76+L80+L84+L90+L93+L97+L101+L105+L106+L107)</f>
        <v>7906</v>
      </c>
      <c r="M8" s="33">
        <f>SUM(L8*100/K8)</f>
        <v>128.34415584415584</v>
      </c>
    </row>
    <row r="9" spans="1:13" s="42" customFormat="1" x14ac:dyDescent="0.3">
      <c r="A9" s="37" t="s">
        <v>208</v>
      </c>
      <c r="B9" s="38">
        <f>SUM(B10:B11)</f>
        <v>380</v>
      </c>
      <c r="C9" s="38">
        <f>SUM(C10:C11)</f>
        <v>379</v>
      </c>
      <c r="D9" s="33">
        <f t="shared" ref="D9:D71" si="0">SUM(C9*100/B9)</f>
        <v>99.736842105263165</v>
      </c>
      <c r="E9" s="38">
        <f>SUM(E10:E11)</f>
        <v>395000</v>
      </c>
      <c r="F9" s="38">
        <f>SUM(F10:F11)</f>
        <v>477398</v>
      </c>
      <c r="G9" s="33">
        <f t="shared" ref="G9:G65" si="1">SUM(F9*100/E9)</f>
        <v>120.86025316455697</v>
      </c>
      <c r="H9" s="25">
        <f>SUM(H10:H11)</f>
        <v>160</v>
      </c>
      <c r="I9" s="24">
        <f>SUM(I10:I11)</f>
        <v>227</v>
      </c>
      <c r="J9" s="33">
        <f t="shared" ref="J9:J65" si="2">SUM(I9*100/H9)</f>
        <v>141.875</v>
      </c>
      <c r="K9" s="39">
        <f>SUM(K10:K11)</f>
        <v>160</v>
      </c>
      <c r="L9" s="39">
        <f>SUM(L10:L11)</f>
        <v>188</v>
      </c>
      <c r="M9" s="33">
        <f t="shared" ref="M9:M71" si="3">SUM(L9*100/K9)</f>
        <v>117.5</v>
      </c>
    </row>
    <row r="10" spans="1:13" x14ac:dyDescent="0.3">
      <c r="A10" s="45" t="s">
        <v>128</v>
      </c>
      <c r="B10" s="43">
        <v>100</v>
      </c>
      <c r="C10" s="43">
        <v>99</v>
      </c>
      <c r="D10" s="33">
        <f t="shared" si="0"/>
        <v>99</v>
      </c>
      <c r="E10" s="46">
        <v>315000</v>
      </c>
      <c r="F10" s="46">
        <v>400442</v>
      </c>
      <c r="G10" s="33">
        <f t="shared" si="1"/>
        <v>127.12444444444445</v>
      </c>
      <c r="H10" s="45">
        <v>60</v>
      </c>
      <c r="I10" s="45">
        <v>61</v>
      </c>
      <c r="J10" s="33">
        <f t="shared" si="2"/>
        <v>101.66666666666667</v>
      </c>
      <c r="K10" s="45">
        <v>80</v>
      </c>
      <c r="L10" s="45">
        <v>100</v>
      </c>
      <c r="M10" s="33">
        <f t="shared" si="3"/>
        <v>125</v>
      </c>
    </row>
    <row r="11" spans="1:13" x14ac:dyDescent="0.3">
      <c r="A11" s="45" t="s">
        <v>209</v>
      </c>
      <c r="B11" s="43">
        <v>280</v>
      </c>
      <c r="C11" s="43">
        <v>280</v>
      </c>
      <c r="D11" s="33">
        <f t="shared" si="0"/>
        <v>100</v>
      </c>
      <c r="E11" s="46">
        <v>80000</v>
      </c>
      <c r="F11" s="46">
        <v>76956</v>
      </c>
      <c r="G11" s="33">
        <f t="shared" si="1"/>
        <v>96.194999999999993</v>
      </c>
      <c r="H11" s="45">
        <v>100</v>
      </c>
      <c r="I11" s="45">
        <v>166</v>
      </c>
      <c r="J11" s="33">
        <f t="shared" si="2"/>
        <v>166</v>
      </c>
      <c r="K11" s="45">
        <v>80</v>
      </c>
      <c r="L11" s="45">
        <v>88</v>
      </c>
      <c r="M11" s="33">
        <f t="shared" si="3"/>
        <v>110</v>
      </c>
    </row>
    <row r="12" spans="1:13" s="42" customFormat="1" x14ac:dyDescent="0.3">
      <c r="A12" s="37" t="s">
        <v>259</v>
      </c>
      <c r="B12" s="38">
        <f>SUM(B13:B16)</f>
        <v>1240</v>
      </c>
      <c r="C12" s="38">
        <f>SUM(C13:C16)</f>
        <v>1491</v>
      </c>
      <c r="D12" s="33">
        <f t="shared" si="0"/>
        <v>120.24193548387096</v>
      </c>
      <c r="E12" s="40">
        <f>SUM(E13:E16)</f>
        <v>14400</v>
      </c>
      <c r="F12" s="40">
        <f>SUM(F13:F16)</f>
        <v>17829</v>
      </c>
      <c r="G12" s="33">
        <f t="shared" si="1"/>
        <v>123.8125</v>
      </c>
      <c r="H12" s="41">
        <f>SUM(H13:H16)</f>
        <v>190</v>
      </c>
      <c r="I12" s="41">
        <f>SUM(I13:I16)</f>
        <v>302</v>
      </c>
      <c r="J12" s="33">
        <f t="shared" si="2"/>
        <v>158.94736842105263</v>
      </c>
      <c r="K12" s="41">
        <f>SUM(K13:K16)</f>
        <v>320</v>
      </c>
      <c r="L12" s="41">
        <f>SUM(L13:L16)</f>
        <v>476</v>
      </c>
      <c r="M12" s="33">
        <f t="shared" si="3"/>
        <v>148.75</v>
      </c>
    </row>
    <row r="13" spans="1:13" x14ac:dyDescent="0.3">
      <c r="A13" s="45" t="s">
        <v>129</v>
      </c>
      <c r="B13" s="43">
        <v>160</v>
      </c>
      <c r="C13" s="43">
        <v>312</v>
      </c>
      <c r="D13" s="33">
        <f t="shared" si="0"/>
        <v>195</v>
      </c>
      <c r="E13" s="46">
        <v>4700</v>
      </c>
      <c r="F13" s="46">
        <v>6212</v>
      </c>
      <c r="G13" s="33">
        <f t="shared" si="1"/>
        <v>132.17021276595744</v>
      </c>
      <c r="H13" s="45">
        <v>40</v>
      </c>
      <c r="I13" s="45">
        <v>66</v>
      </c>
      <c r="J13" s="33">
        <f t="shared" si="2"/>
        <v>165</v>
      </c>
      <c r="K13" s="45">
        <v>80</v>
      </c>
      <c r="L13" s="45">
        <v>80</v>
      </c>
      <c r="M13" s="33">
        <f t="shared" si="3"/>
        <v>100</v>
      </c>
    </row>
    <row r="14" spans="1:13" x14ac:dyDescent="0.3">
      <c r="A14" s="45" t="s">
        <v>210</v>
      </c>
      <c r="B14" s="43">
        <v>120</v>
      </c>
      <c r="C14" s="43">
        <v>134</v>
      </c>
      <c r="D14" s="33">
        <f t="shared" si="0"/>
        <v>111.66666666666667</v>
      </c>
      <c r="E14" s="46">
        <v>6000</v>
      </c>
      <c r="F14" s="46">
        <v>6101</v>
      </c>
      <c r="G14" s="33">
        <f t="shared" si="1"/>
        <v>101.68333333333334</v>
      </c>
      <c r="H14" s="45">
        <v>80</v>
      </c>
      <c r="I14" s="45">
        <v>146</v>
      </c>
      <c r="J14" s="33">
        <f t="shared" si="2"/>
        <v>182.5</v>
      </c>
      <c r="K14" s="45">
        <v>80</v>
      </c>
      <c r="L14" s="45">
        <v>190</v>
      </c>
      <c r="M14" s="33">
        <f t="shared" si="3"/>
        <v>237.5</v>
      </c>
    </row>
    <row r="15" spans="1:13" x14ac:dyDescent="0.3">
      <c r="A15" s="45" t="s">
        <v>211</v>
      </c>
      <c r="B15" s="43">
        <v>340</v>
      </c>
      <c r="C15" s="43">
        <v>373</v>
      </c>
      <c r="D15" s="33">
        <f t="shared" si="0"/>
        <v>109.70588235294117</v>
      </c>
      <c r="E15" s="46">
        <v>2000</v>
      </c>
      <c r="F15" s="46">
        <v>3752</v>
      </c>
      <c r="G15" s="33">
        <f t="shared" si="1"/>
        <v>187.6</v>
      </c>
      <c r="H15" s="45">
        <v>30</v>
      </c>
      <c r="I15" s="45">
        <v>50</v>
      </c>
      <c r="J15" s="33">
        <f t="shared" si="2"/>
        <v>166.66666666666666</v>
      </c>
      <c r="K15" s="45">
        <v>80</v>
      </c>
      <c r="L15" s="45">
        <v>126</v>
      </c>
      <c r="M15" s="33">
        <f t="shared" si="3"/>
        <v>157.5</v>
      </c>
    </row>
    <row r="16" spans="1:13" x14ac:dyDescent="0.3">
      <c r="A16" s="45" t="s">
        <v>212</v>
      </c>
      <c r="B16" s="43">
        <v>620</v>
      </c>
      <c r="C16" s="43">
        <v>672</v>
      </c>
      <c r="D16" s="33">
        <f t="shared" si="0"/>
        <v>108.38709677419355</v>
      </c>
      <c r="E16" s="46">
        <v>1700</v>
      </c>
      <c r="F16" s="46">
        <v>1764</v>
      </c>
      <c r="G16" s="33">
        <f t="shared" si="1"/>
        <v>103.76470588235294</v>
      </c>
      <c r="H16" s="45">
        <v>40</v>
      </c>
      <c r="I16" s="45">
        <v>40</v>
      </c>
      <c r="J16" s="33">
        <f t="shared" si="2"/>
        <v>100</v>
      </c>
      <c r="K16" s="45">
        <v>80</v>
      </c>
      <c r="L16" s="45">
        <v>80</v>
      </c>
      <c r="M16" s="33">
        <f t="shared" si="3"/>
        <v>100</v>
      </c>
    </row>
    <row r="17" spans="1:13" s="42" customFormat="1" x14ac:dyDescent="0.3">
      <c r="A17" s="37" t="s">
        <v>260</v>
      </c>
      <c r="B17" s="38">
        <f>SUM(B18:B20)</f>
        <v>380</v>
      </c>
      <c r="C17" s="38">
        <f>SUM(C18:C20)</f>
        <v>384</v>
      </c>
      <c r="D17" s="33">
        <f t="shared" si="0"/>
        <v>101.05263157894737</v>
      </c>
      <c r="E17" s="40">
        <f>SUM(E18:E20)</f>
        <v>273800</v>
      </c>
      <c r="F17" s="40">
        <f>SUM(F18:F20)</f>
        <v>404418</v>
      </c>
      <c r="G17" s="33">
        <f t="shared" si="1"/>
        <v>147.70562454346239</v>
      </c>
      <c r="H17" s="41">
        <f>SUM(H18:H20)</f>
        <v>180</v>
      </c>
      <c r="I17" s="41">
        <f>SUM(I18:I20)</f>
        <v>371</v>
      </c>
      <c r="J17" s="33">
        <f t="shared" si="2"/>
        <v>206.11111111111111</v>
      </c>
      <c r="K17" s="41">
        <f>SUM(K18:K20)</f>
        <v>240</v>
      </c>
      <c r="L17" s="41">
        <f>SUM(L18:L20)</f>
        <v>260</v>
      </c>
      <c r="M17" s="33">
        <f t="shared" si="3"/>
        <v>108.33333333333333</v>
      </c>
    </row>
    <row r="18" spans="1:13" x14ac:dyDescent="0.3">
      <c r="A18" s="45" t="s">
        <v>130</v>
      </c>
      <c r="B18" s="43">
        <v>160</v>
      </c>
      <c r="C18" s="43">
        <v>164</v>
      </c>
      <c r="D18" s="33">
        <f t="shared" si="0"/>
        <v>102.5</v>
      </c>
      <c r="E18" s="46">
        <v>224000</v>
      </c>
      <c r="F18" s="46">
        <v>325774</v>
      </c>
      <c r="G18" s="33">
        <f t="shared" si="1"/>
        <v>145.43482142857144</v>
      </c>
      <c r="H18" s="45">
        <v>40</v>
      </c>
      <c r="I18" s="45">
        <v>85</v>
      </c>
      <c r="J18" s="33">
        <f t="shared" si="2"/>
        <v>212.5</v>
      </c>
      <c r="K18" s="45">
        <v>80</v>
      </c>
      <c r="L18" s="45">
        <v>100</v>
      </c>
      <c r="M18" s="33">
        <f t="shared" si="3"/>
        <v>125</v>
      </c>
    </row>
    <row r="19" spans="1:13" x14ac:dyDescent="0.3">
      <c r="A19" s="45" t="s">
        <v>131</v>
      </c>
      <c r="B19" s="43">
        <v>40</v>
      </c>
      <c r="C19" s="43">
        <v>40</v>
      </c>
      <c r="D19" s="33">
        <f t="shared" si="0"/>
        <v>100</v>
      </c>
      <c r="E19" s="46">
        <v>47000</v>
      </c>
      <c r="F19" s="46">
        <v>75529</v>
      </c>
      <c r="G19" s="33">
        <f t="shared" si="1"/>
        <v>160.69999999999999</v>
      </c>
      <c r="H19" s="45">
        <v>20</v>
      </c>
      <c r="I19" s="45">
        <v>92</v>
      </c>
      <c r="J19" s="33">
        <f t="shared" si="2"/>
        <v>460</v>
      </c>
      <c r="K19" s="45">
        <v>80</v>
      </c>
      <c r="L19" s="45">
        <v>80</v>
      </c>
      <c r="M19" s="33">
        <f t="shared" si="3"/>
        <v>100</v>
      </c>
    </row>
    <row r="20" spans="1:13" x14ac:dyDescent="0.3">
      <c r="A20" s="45" t="s">
        <v>132</v>
      </c>
      <c r="B20" s="43">
        <v>180</v>
      </c>
      <c r="C20" s="43">
        <v>180</v>
      </c>
      <c r="D20" s="33">
        <f t="shared" si="0"/>
        <v>100</v>
      </c>
      <c r="E20" s="46">
        <v>2800</v>
      </c>
      <c r="F20" s="46">
        <v>3115</v>
      </c>
      <c r="G20" s="33">
        <f t="shared" si="1"/>
        <v>111.25</v>
      </c>
      <c r="H20" s="45">
        <v>120</v>
      </c>
      <c r="I20" s="45">
        <v>194</v>
      </c>
      <c r="J20" s="33">
        <f t="shared" si="2"/>
        <v>161.66666666666666</v>
      </c>
      <c r="K20" s="45">
        <v>80</v>
      </c>
      <c r="L20" s="45">
        <v>80</v>
      </c>
      <c r="M20" s="33">
        <f t="shared" si="3"/>
        <v>100</v>
      </c>
    </row>
    <row r="21" spans="1:13" s="42" customFormat="1" x14ac:dyDescent="0.3">
      <c r="A21" s="37" t="s">
        <v>261</v>
      </c>
      <c r="B21" s="38">
        <f>SUM(B22:B25)</f>
        <v>928</v>
      </c>
      <c r="C21" s="38">
        <f>SUM(C22:C25)</f>
        <v>1555</v>
      </c>
      <c r="D21" s="33">
        <f t="shared" si="0"/>
        <v>167.56465517241378</v>
      </c>
      <c r="E21" s="40">
        <f>SUM(E22:E25)</f>
        <v>43500</v>
      </c>
      <c r="F21" s="40">
        <f>SUM(F22:F25)</f>
        <v>78227</v>
      </c>
      <c r="G21" s="33">
        <f t="shared" si="1"/>
        <v>179.83218390804598</v>
      </c>
      <c r="H21" s="41">
        <f>SUM(H22:H25)</f>
        <v>330</v>
      </c>
      <c r="I21" s="41">
        <f>SUM(I22:I25)</f>
        <v>906</v>
      </c>
      <c r="J21" s="33">
        <f t="shared" si="2"/>
        <v>274.54545454545456</v>
      </c>
      <c r="K21" s="41">
        <f>SUM(K22:K25)</f>
        <v>340</v>
      </c>
      <c r="L21" s="41">
        <f>SUM(L22:L25)</f>
        <v>362</v>
      </c>
      <c r="M21" s="33">
        <f t="shared" si="3"/>
        <v>106.47058823529412</v>
      </c>
    </row>
    <row r="22" spans="1:13" x14ac:dyDescent="0.3">
      <c r="A22" s="45" t="s">
        <v>133</v>
      </c>
      <c r="B22" s="43">
        <v>488</v>
      </c>
      <c r="C22" s="43">
        <v>641</v>
      </c>
      <c r="D22" s="33">
        <f t="shared" si="0"/>
        <v>131.35245901639345</v>
      </c>
      <c r="E22" s="46">
        <v>20000</v>
      </c>
      <c r="F22" s="46">
        <v>35338</v>
      </c>
      <c r="G22" s="33">
        <f t="shared" si="1"/>
        <v>176.69</v>
      </c>
      <c r="H22" s="45">
        <v>100</v>
      </c>
      <c r="I22" s="45">
        <v>123</v>
      </c>
      <c r="J22" s="33">
        <f t="shared" si="2"/>
        <v>123</v>
      </c>
      <c r="K22" s="45">
        <v>100</v>
      </c>
      <c r="L22" s="45">
        <v>100</v>
      </c>
      <c r="M22" s="33">
        <f t="shared" si="3"/>
        <v>100</v>
      </c>
    </row>
    <row r="23" spans="1:13" x14ac:dyDescent="0.3">
      <c r="A23" s="45" t="s">
        <v>213</v>
      </c>
      <c r="B23" s="43">
        <v>260</v>
      </c>
      <c r="C23" s="43">
        <v>489</v>
      </c>
      <c r="D23" s="33">
        <f t="shared" si="0"/>
        <v>188.07692307692307</v>
      </c>
      <c r="E23" s="46">
        <v>6500</v>
      </c>
      <c r="F23" s="46">
        <v>9781</v>
      </c>
      <c r="G23" s="33">
        <f t="shared" si="1"/>
        <v>150.47692307692307</v>
      </c>
      <c r="H23" s="45">
        <v>100</v>
      </c>
      <c r="I23" s="45">
        <v>132</v>
      </c>
      <c r="J23" s="33">
        <f t="shared" si="2"/>
        <v>132</v>
      </c>
      <c r="K23" s="45">
        <v>80</v>
      </c>
      <c r="L23" s="45">
        <v>80</v>
      </c>
      <c r="M23" s="33">
        <f t="shared" si="3"/>
        <v>100</v>
      </c>
    </row>
    <row r="24" spans="1:13" x14ac:dyDescent="0.3">
      <c r="A24" s="45" t="s">
        <v>214</v>
      </c>
      <c r="B24" s="43">
        <v>120</v>
      </c>
      <c r="C24" s="43">
        <v>131</v>
      </c>
      <c r="D24" s="33">
        <f t="shared" si="0"/>
        <v>109.16666666666667</v>
      </c>
      <c r="E24" s="46">
        <v>10000</v>
      </c>
      <c r="F24" s="46">
        <v>14006</v>
      </c>
      <c r="G24" s="33">
        <f t="shared" si="1"/>
        <v>140.06</v>
      </c>
      <c r="H24" s="45">
        <v>50</v>
      </c>
      <c r="I24" s="45">
        <v>70</v>
      </c>
      <c r="J24" s="33">
        <f t="shared" si="2"/>
        <v>140</v>
      </c>
      <c r="K24" s="45">
        <v>80</v>
      </c>
      <c r="L24" s="45">
        <v>102</v>
      </c>
      <c r="M24" s="33">
        <f t="shared" si="3"/>
        <v>127.5</v>
      </c>
    </row>
    <row r="25" spans="1:13" x14ac:dyDescent="0.3">
      <c r="A25" s="45" t="s">
        <v>215</v>
      </c>
      <c r="B25" s="43">
        <v>60</v>
      </c>
      <c r="C25" s="43">
        <v>294</v>
      </c>
      <c r="D25" s="33">
        <f t="shared" si="0"/>
        <v>490</v>
      </c>
      <c r="E25" s="46">
        <v>7000</v>
      </c>
      <c r="F25" s="46">
        <v>19102</v>
      </c>
      <c r="G25" s="33">
        <f t="shared" si="1"/>
        <v>272.8857142857143</v>
      </c>
      <c r="H25" s="45">
        <v>80</v>
      </c>
      <c r="I25" s="45">
        <v>581</v>
      </c>
      <c r="J25" s="33">
        <f t="shared" si="2"/>
        <v>726.25</v>
      </c>
      <c r="K25" s="45">
        <v>80</v>
      </c>
      <c r="L25" s="45">
        <v>80</v>
      </c>
      <c r="M25" s="33">
        <f t="shared" si="3"/>
        <v>100</v>
      </c>
    </row>
    <row r="26" spans="1:13" s="42" customFormat="1" x14ac:dyDescent="0.3">
      <c r="A26" s="37" t="s">
        <v>262</v>
      </c>
      <c r="B26" s="38">
        <f>SUM(B27:B30)</f>
        <v>1260</v>
      </c>
      <c r="C26" s="38">
        <f>SUM(C27:C30)</f>
        <v>1907</v>
      </c>
      <c r="D26" s="33">
        <f t="shared" si="0"/>
        <v>151.34920634920636</v>
      </c>
      <c r="E26" s="40">
        <f>SUM(E27:E30)</f>
        <v>100000</v>
      </c>
      <c r="F26" s="40">
        <f>SUM(F27:F30)</f>
        <v>114337</v>
      </c>
      <c r="G26" s="33">
        <f t="shared" si="1"/>
        <v>114.337</v>
      </c>
      <c r="H26" s="41">
        <f>SUM(H27:H30)</f>
        <v>500</v>
      </c>
      <c r="I26" s="41">
        <f>SUM(I27:I30)</f>
        <v>1672</v>
      </c>
      <c r="J26" s="33">
        <f t="shared" si="2"/>
        <v>334.4</v>
      </c>
      <c r="K26" s="41">
        <f>SUM(K27:K30)</f>
        <v>300</v>
      </c>
      <c r="L26" s="41">
        <f>SUM(L27:L30)</f>
        <v>374</v>
      </c>
      <c r="M26" s="33">
        <f t="shared" si="3"/>
        <v>124.66666666666667</v>
      </c>
    </row>
    <row r="27" spans="1:13" x14ac:dyDescent="0.3">
      <c r="A27" s="45" t="s">
        <v>134</v>
      </c>
      <c r="B27" s="43">
        <v>280</v>
      </c>
      <c r="C27" s="43">
        <v>437</v>
      </c>
      <c r="D27" s="33">
        <f t="shared" si="0"/>
        <v>156.07142857142858</v>
      </c>
      <c r="E27" s="46">
        <v>90000</v>
      </c>
      <c r="F27" s="46">
        <v>100495</v>
      </c>
      <c r="G27" s="33">
        <f t="shared" si="1"/>
        <v>111.66111111111111</v>
      </c>
      <c r="H27" s="45">
        <v>200</v>
      </c>
      <c r="I27" s="45">
        <v>1023</v>
      </c>
      <c r="J27" s="33">
        <f t="shared" si="2"/>
        <v>511.5</v>
      </c>
      <c r="K27" s="45">
        <v>120</v>
      </c>
      <c r="L27" s="45">
        <v>127</v>
      </c>
      <c r="M27" s="33">
        <f t="shared" si="3"/>
        <v>105.83333333333333</v>
      </c>
    </row>
    <row r="28" spans="1:13" x14ac:dyDescent="0.3">
      <c r="A28" s="45" t="s">
        <v>216</v>
      </c>
      <c r="B28" s="43">
        <v>320</v>
      </c>
      <c r="C28" s="43">
        <v>426</v>
      </c>
      <c r="D28" s="33">
        <f t="shared" si="0"/>
        <v>133.125</v>
      </c>
      <c r="E28" s="46">
        <v>3000</v>
      </c>
      <c r="F28" s="46">
        <v>4688</v>
      </c>
      <c r="G28" s="33">
        <f t="shared" si="1"/>
        <v>156.26666666666668</v>
      </c>
      <c r="H28" s="45">
        <v>140</v>
      </c>
      <c r="I28" s="45">
        <v>299</v>
      </c>
      <c r="J28" s="33">
        <f t="shared" si="2"/>
        <v>213.57142857142858</v>
      </c>
      <c r="K28" s="45">
        <v>40</v>
      </c>
      <c r="L28" s="45">
        <v>47</v>
      </c>
      <c r="M28" s="33">
        <f t="shared" si="3"/>
        <v>117.5</v>
      </c>
    </row>
    <row r="29" spans="1:13" x14ac:dyDescent="0.3">
      <c r="A29" s="45" t="s">
        <v>217</v>
      </c>
      <c r="B29" s="43">
        <v>300</v>
      </c>
      <c r="C29" s="43">
        <v>497</v>
      </c>
      <c r="D29" s="33">
        <f t="shared" si="0"/>
        <v>165.66666666666666</v>
      </c>
      <c r="E29" s="46">
        <v>2000</v>
      </c>
      <c r="F29" s="46">
        <v>415</v>
      </c>
      <c r="G29" s="33">
        <f t="shared" si="1"/>
        <v>20.75</v>
      </c>
      <c r="H29" s="45">
        <v>80</v>
      </c>
      <c r="I29" s="45">
        <v>176</v>
      </c>
      <c r="J29" s="33">
        <f t="shared" si="2"/>
        <v>220</v>
      </c>
      <c r="K29" s="45">
        <v>40</v>
      </c>
      <c r="L29" s="45">
        <v>40</v>
      </c>
      <c r="M29" s="33">
        <f t="shared" si="3"/>
        <v>100</v>
      </c>
    </row>
    <row r="30" spans="1:13" x14ac:dyDescent="0.3">
      <c r="A30" s="45" t="s">
        <v>218</v>
      </c>
      <c r="B30" s="43">
        <v>360</v>
      </c>
      <c r="C30" s="43">
        <v>547</v>
      </c>
      <c r="D30" s="33">
        <f t="shared" si="0"/>
        <v>151.94444444444446</v>
      </c>
      <c r="E30" s="46">
        <v>5000</v>
      </c>
      <c r="F30" s="46">
        <v>8739</v>
      </c>
      <c r="G30" s="33">
        <f t="shared" si="1"/>
        <v>174.78</v>
      </c>
      <c r="H30" s="45">
        <v>80</v>
      </c>
      <c r="I30" s="45">
        <v>174</v>
      </c>
      <c r="J30" s="33">
        <f t="shared" si="2"/>
        <v>217.5</v>
      </c>
      <c r="K30" s="45">
        <v>100</v>
      </c>
      <c r="L30" s="45">
        <v>160</v>
      </c>
      <c r="M30" s="33">
        <f t="shared" si="3"/>
        <v>160</v>
      </c>
    </row>
    <row r="31" spans="1:13" s="42" customFormat="1" x14ac:dyDescent="0.3">
      <c r="A31" s="37" t="s">
        <v>263</v>
      </c>
      <c r="B31" s="38">
        <f>SUM(B32:B36)</f>
        <v>960</v>
      </c>
      <c r="C31" s="38">
        <f>SUM(C32:C36)</f>
        <v>1508</v>
      </c>
      <c r="D31" s="33">
        <f t="shared" si="0"/>
        <v>157.08333333333334</v>
      </c>
      <c r="E31" s="40">
        <f>SUM(E32:E36)</f>
        <v>14200</v>
      </c>
      <c r="F31" s="40">
        <f>SUM(F32:F36)</f>
        <v>47930</v>
      </c>
      <c r="G31" s="33">
        <f t="shared" si="1"/>
        <v>337.53521126760563</v>
      </c>
      <c r="H31" s="41">
        <f>SUM(H32:H36)</f>
        <v>252</v>
      </c>
      <c r="I31" s="41">
        <f>SUM(I32:I36)</f>
        <v>788</v>
      </c>
      <c r="J31" s="33">
        <f t="shared" si="2"/>
        <v>312.69841269841271</v>
      </c>
      <c r="K31" s="41">
        <f>SUM(K32:K36)</f>
        <v>420</v>
      </c>
      <c r="L31" s="41">
        <f>SUM(L32:L36)</f>
        <v>582</v>
      </c>
      <c r="M31" s="33">
        <f t="shared" si="3"/>
        <v>138.57142857142858</v>
      </c>
    </row>
    <row r="32" spans="1:13" x14ac:dyDescent="0.3">
      <c r="A32" s="45" t="s">
        <v>135</v>
      </c>
      <c r="B32" s="43">
        <v>420</v>
      </c>
      <c r="C32" s="43">
        <v>808</v>
      </c>
      <c r="D32" s="33">
        <f t="shared" si="0"/>
        <v>192.38095238095238</v>
      </c>
      <c r="E32" s="46">
        <v>10000</v>
      </c>
      <c r="F32" s="46">
        <v>38042</v>
      </c>
      <c r="G32" s="33">
        <f t="shared" si="1"/>
        <v>380.42</v>
      </c>
      <c r="H32" s="45">
        <v>100</v>
      </c>
      <c r="I32" s="45">
        <v>389</v>
      </c>
      <c r="J32" s="33">
        <f t="shared" si="2"/>
        <v>389</v>
      </c>
      <c r="K32" s="45">
        <v>100</v>
      </c>
      <c r="L32" s="45">
        <v>118</v>
      </c>
      <c r="M32" s="33">
        <f t="shared" si="3"/>
        <v>118</v>
      </c>
    </row>
    <row r="33" spans="1:13" x14ac:dyDescent="0.3">
      <c r="A33" s="45" t="s">
        <v>219</v>
      </c>
      <c r="B33" s="43">
        <v>120</v>
      </c>
      <c r="C33" s="43">
        <v>135</v>
      </c>
      <c r="D33" s="33">
        <f t="shared" si="0"/>
        <v>112.5</v>
      </c>
      <c r="E33" s="46">
        <v>1000</v>
      </c>
      <c r="F33" s="46">
        <v>2903</v>
      </c>
      <c r="G33" s="33">
        <f t="shared" si="1"/>
        <v>290.3</v>
      </c>
      <c r="H33" s="45">
        <v>32</v>
      </c>
      <c r="I33" s="45">
        <v>144</v>
      </c>
      <c r="J33" s="33">
        <f t="shared" si="2"/>
        <v>450</v>
      </c>
      <c r="K33" s="45">
        <v>80</v>
      </c>
      <c r="L33" s="45">
        <v>181</v>
      </c>
      <c r="M33" s="33">
        <f t="shared" si="3"/>
        <v>226.25</v>
      </c>
    </row>
    <row r="34" spans="1:13" x14ac:dyDescent="0.3">
      <c r="A34" s="45" t="s">
        <v>220</v>
      </c>
      <c r="B34" s="43">
        <v>80</v>
      </c>
      <c r="C34" s="43">
        <v>108</v>
      </c>
      <c r="D34" s="33">
        <f t="shared" si="0"/>
        <v>135</v>
      </c>
      <c r="E34" s="46">
        <v>800</v>
      </c>
      <c r="F34" s="46">
        <v>1941</v>
      </c>
      <c r="G34" s="33">
        <f t="shared" si="1"/>
        <v>242.625</v>
      </c>
      <c r="H34" s="45">
        <v>20</v>
      </c>
      <c r="I34" s="45">
        <v>60</v>
      </c>
      <c r="J34" s="33">
        <f t="shared" si="2"/>
        <v>300</v>
      </c>
      <c r="K34" s="45">
        <v>80</v>
      </c>
      <c r="L34" s="45">
        <v>80</v>
      </c>
      <c r="M34" s="33">
        <f t="shared" si="3"/>
        <v>100</v>
      </c>
    </row>
    <row r="35" spans="1:13" x14ac:dyDescent="0.3">
      <c r="A35" s="45" t="s">
        <v>221</v>
      </c>
      <c r="B35" s="43">
        <v>160</v>
      </c>
      <c r="C35" s="43">
        <v>252</v>
      </c>
      <c r="D35" s="33">
        <f t="shared" si="0"/>
        <v>157.5</v>
      </c>
      <c r="E35" s="46">
        <v>900</v>
      </c>
      <c r="F35" s="46">
        <v>2318</v>
      </c>
      <c r="G35" s="33">
        <f t="shared" si="1"/>
        <v>257.55555555555554</v>
      </c>
      <c r="H35" s="45">
        <v>60</v>
      </c>
      <c r="I35" s="45">
        <v>95</v>
      </c>
      <c r="J35" s="33">
        <f t="shared" si="2"/>
        <v>158.33333333333334</v>
      </c>
      <c r="K35" s="45">
        <v>80</v>
      </c>
      <c r="L35" s="45">
        <v>98</v>
      </c>
      <c r="M35" s="33">
        <f t="shared" si="3"/>
        <v>122.5</v>
      </c>
    </row>
    <row r="36" spans="1:13" x14ac:dyDescent="0.3">
      <c r="A36" s="45" t="s">
        <v>222</v>
      </c>
      <c r="B36" s="43">
        <v>180</v>
      </c>
      <c r="C36" s="43">
        <v>205</v>
      </c>
      <c r="D36" s="33">
        <f t="shared" si="0"/>
        <v>113.88888888888889</v>
      </c>
      <c r="E36" s="46">
        <v>1500</v>
      </c>
      <c r="F36" s="46">
        <v>2726</v>
      </c>
      <c r="G36" s="33">
        <f t="shared" si="1"/>
        <v>181.73333333333332</v>
      </c>
      <c r="H36" s="45">
        <v>40</v>
      </c>
      <c r="I36" s="45">
        <v>100</v>
      </c>
      <c r="J36" s="33">
        <f t="shared" si="2"/>
        <v>250</v>
      </c>
      <c r="K36" s="45">
        <v>80</v>
      </c>
      <c r="L36" s="45">
        <v>105</v>
      </c>
      <c r="M36" s="33">
        <f t="shared" si="3"/>
        <v>131.25</v>
      </c>
    </row>
    <row r="37" spans="1:13" s="42" customFormat="1" x14ac:dyDescent="0.3">
      <c r="A37" s="37" t="s">
        <v>264</v>
      </c>
      <c r="B37" s="38">
        <f>SUM(B38:B42)</f>
        <v>2060</v>
      </c>
      <c r="C37" s="38">
        <f>SUM(C38:C42)</f>
        <v>2345</v>
      </c>
      <c r="D37" s="33">
        <f t="shared" si="0"/>
        <v>113.83495145631068</v>
      </c>
      <c r="E37" s="40">
        <f>SUM(E38:E42)</f>
        <v>9750</v>
      </c>
      <c r="F37" s="40">
        <f>SUM(F38:F42)</f>
        <v>22110</v>
      </c>
      <c r="G37" s="33">
        <f t="shared" si="1"/>
        <v>226.76923076923077</v>
      </c>
      <c r="H37" s="41">
        <f>SUM(H38:H42)</f>
        <v>605</v>
      </c>
      <c r="I37" s="41">
        <f>SUM(I38:I42)</f>
        <v>1082</v>
      </c>
      <c r="J37" s="33">
        <f t="shared" si="2"/>
        <v>178.84297520661158</v>
      </c>
      <c r="K37" s="41">
        <f>SUM(K38:K42)</f>
        <v>400</v>
      </c>
      <c r="L37" s="41">
        <f>SUM(L38:L42)</f>
        <v>563</v>
      </c>
      <c r="M37" s="33">
        <f t="shared" si="3"/>
        <v>140.75</v>
      </c>
    </row>
    <row r="38" spans="1:13" x14ac:dyDescent="0.3">
      <c r="A38" s="45" t="s">
        <v>136</v>
      </c>
      <c r="B38" s="43">
        <v>820</v>
      </c>
      <c r="C38" s="43">
        <v>883</v>
      </c>
      <c r="D38" s="33">
        <f t="shared" si="0"/>
        <v>107.6829268292683</v>
      </c>
      <c r="E38" s="46">
        <v>6000</v>
      </c>
      <c r="F38" s="46">
        <v>14832</v>
      </c>
      <c r="G38" s="33">
        <f t="shared" si="1"/>
        <v>247.2</v>
      </c>
      <c r="H38" s="45">
        <v>225</v>
      </c>
      <c r="I38" s="45">
        <v>293</v>
      </c>
      <c r="J38" s="34">
        <f t="shared" si="2"/>
        <v>130.22222222222223</v>
      </c>
      <c r="K38" s="45">
        <v>80</v>
      </c>
      <c r="L38" s="45">
        <v>80</v>
      </c>
      <c r="M38" s="33">
        <f t="shared" si="3"/>
        <v>100</v>
      </c>
    </row>
    <row r="39" spans="1:13" x14ac:dyDescent="0.3">
      <c r="A39" s="45" t="s">
        <v>223</v>
      </c>
      <c r="B39" s="43">
        <v>220</v>
      </c>
      <c r="C39" s="43">
        <v>222</v>
      </c>
      <c r="D39" s="33">
        <f t="shared" si="0"/>
        <v>100.90909090909091</v>
      </c>
      <c r="E39" s="46">
        <v>900</v>
      </c>
      <c r="F39" s="46">
        <v>2108</v>
      </c>
      <c r="G39" s="33">
        <f t="shared" si="1"/>
        <v>234.22222222222223</v>
      </c>
      <c r="H39" s="45">
        <v>80</v>
      </c>
      <c r="I39" s="45">
        <v>147</v>
      </c>
      <c r="J39" s="33">
        <f t="shared" si="2"/>
        <v>183.75</v>
      </c>
      <c r="K39" s="45">
        <v>80</v>
      </c>
      <c r="L39" s="45">
        <v>120</v>
      </c>
      <c r="M39" s="33">
        <f t="shared" si="3"/>
        <v>150</v>
      </c>
    </row>
    <row r="40" spans="1:13" x14ac:dyDescent="0.3">
      <c r="A40" s="45" t="s">
        <v>224</v>
      </c>
      <c r="B40" s="43">
        <v>220</v>
      </c>
      <c r="C40" s="43">
        <v>270</v>
      </c>
      <c r="D40" s="33">
        <f t="shared" si="0"/>
        <v>122.72727272727273</v>
      </c>
      <c r="E40" s="46">
        <v>50</v>
      </c>
      <c r="F40" s="46">
        <v>116</v>
      </c>
      <c r="G40" s="33">
        <f t="shared" si="1"/>
        <v>232</v>
      </c>
      <c r="H40" s="45">
        <v>60</v>
      </c>
      <c r="I40" s="45">
        <v>126</v>
      </c>
      <c r="J40" s="33">
        <f t="shared" si="2"/>
        <v>210</v>
      </c>
      <c r="K40" s="45">
        <v>80</v>
      </c>
      <c r="L40" s="45">
        <v>82</v>
      </c>
      <c r="M40" s="33">
        <f t="shared" si="3"/>
        <v>102.5</v>
      </c>
    </row>
    <row r="41" spans="1:13" x14ac:dyDescent="0.3">
      <c r="A41" s="45" t="s">
        <v>225</v>
      </c>
      <c r="B41" s="43">
        <v>400</v>
      </c>
      <c r="C41" s="43">
        <v>409</v>
      </c>
      <c r="D41" s="33">
        <f t="shared" si="0"/>
        <v>102.25</v>
      </c>
      <c r="E41" s="46">
        <v>2000</v>
      </c>
      <c r="F41" s="46">
        <v>3776</v>
      </c>
      <c r="G41" s="33">
        <f t="shared" si="1"/>
        <v>188.8</v>
      </c>
      <c r="H41" s="45">
        <v>60</v>
      </c>
      <c r="I41" s="45">
        <v>174</v>
      </c>
      <c r="J41" s="33">
        <f t="shared" si="2"/>
        <v>290</v>
      </c>
      <c r="K41" s="45">
        <v>80</v>
      </c>
      <c r="L41" s="45">
        <v>201</v>
      </c>
      <c r="M41" s="33">
        <f t="shared" si="3"/>
        <v>251.25</v>
      </c>
    </row>
    <row r="42" spans="1:13" x14ac:dyDescent="0.3">
      <c r="A42" s="45" t="s">
        <v>226</v>
      </c>
      <c r="B42" s="43">
        <v>400</v>
      </c>
      <c r="C42" s="43">
        <v>561</v>
      </c>
      <c r="D42" s="33">
        <f t="shared" si="0"/>
        <v>140.25</v>
      </c>
      <c r="E42" s="46">
        <v>800</v>
      </c>
      <c r="F42" s="46">
        <v>1278</v>
      </c>
      <c r="G42" s="33">
        <f t="shared" si="1"/>
        <v>159.75</v>
      </c>
      <c r="H42" s="45">
        <v>180</v>
      </c>
      <c r="I42" s="45">
        <v>342</v>
      </c>
      <c r="J42" s="33">
        <f t="shared" si="2"/>
        <v>190</v>
      </c>
      <c r="K42" s="45">
        <v>80</v>
      </c>
      <c r="L42" s="45">
        <v>80</v>
      </c>
      <c r="M42" s="33">
        <f t="shared" si="3"/>
        <v>100</v>
      </c>
    </row>
    <row r="43" spans="1:13" s="42" customFormat="1" x14ac:dyDescent="0.3">
      <c r="A43" s="37" t="s">
        <v>265</v>
      </c>
      <c r="B43" s="38">
        <f>SUM(B44:B47)</f>
        <v>1104</v>
      </c>
      <c r="C43" s="38">
        <f>SUM(C44:C47)</f>
        <v>1641</v>
      </c>
      <c r="D43" s="33">
        <f t="shared" si="0"/>
        <v>148.64130434782609</v>
      </c>
      <c r="E43" s="40">
        <f>SUM(E44:E47)</f>
        <v>15000</v>
      </c>
      <c r="F43" s="40">
        <f>SUM(F44:F47)</f>
        <v>28582</v>
      </c>
      <c r="G43" s="33">
        <f t="shared" si="1"/>
        <v>190.54666666666665</v>
      </c>
      <c r="H43" s="41">
        <f>SUM(H44:H47)</f>
        <v>475</v>
      </c>
      <c r="I43" s="41">
        <f>SUM(I44:I47)</f>
        <v>925</v>
      </c>
      <c r="J43" s="33">
        <f t="shared" si="2"/>
        <v>194.73684210526315</v>
      </c>
      <c r="K43" s="41">
        <f>SUM(K44:K47)</f>
        <v>320</v>
      </c>
      <c r="L43" s="41">
        <f>SUM(L44:L47)</f>
        <v>463</v>
      </c>
      <c r="M43" s="33">
        <f t="shared" si="3"/>
        <v>144.6875</v>
      </c>
    </row>
    <row r="44" spans="1:13" x14ac:dyDescent="0.3">
      <c r="A44" s="45" t="s">
        <v>137</v>
      </c>
      <c r="B44" s="43">
        <v>364</v>
      </c>
      <c r="C44" s="43">
        <v>537</v>
      </c>
      <c r="D44" s="33">
        <f t="shared" si="0"/>
        <v>147.52747252747253</v>
      </c>
      <c r="E44" s="46">
        <v>7000</v>
      </c>
      <c r="F44" s="46">
        <v>14094</v>
      </c>
      <c r="G44" s="33">
        <f t="shared" si="1"/>
        <v>201.34285714285716</v>
      </c>
      <c r="H44" s="45">
        <v>280</v>
      </c>
      <c r="I44" s="45">
        <v>386</v>
      </c>
      <c r="J44" s="33">
        <f t="shared" si="2"/>
        <v>137.85714285714286</v>
      </c>
      <c r="K44" s="45">
        <v>80</v>
      </c>
      <c r="L44" s="45">
        <v>89</v>
      </c>
      <c r="M44" s="33">
        <f t="shared" si="3"/>
        <v>111.25</v>
      </c>
    </row>
    <row r="45" spans="1:13" x14ac:dyDescent="0.3">
      <c r="A45" s="45" t="s">
        <v>227</v>
      </c>
      <c r="B45" s="43">
        <v>460</v>
      </c>
      <c r="C45" s="43">
        <v>559</v>
      </c>
      <c r="D45" s="33">
        <f t="shared" si="0"/>
        <v>121.52173913043478</v>
      </c>
      <c r="E45" s="46">
        <v>1500</v>
      </c>
      <c r="F45" s="46">
        <v>4002</v>
      </c>
      <c r="G45" s="33">
        <f t="shared" si="1"/>
        <v>266.8</v>
      </c>
      <c r="H45" s="45">
        <v>40</v>
      </c>
      <c r="I45" s="45">
        <v>132</v>
      </c>
      <c r="J45" s="33">
        <f t="shared" si="2"/>
        <v>330</v>
      </c>
      <c r="K45" s="45">
        <v>80</v>
      </c>
      <c r="L45" s="45">
        <v>110</v>
      </c>
      <c r="M45" s="33">
        <f t="shared" si="3"/>
        <v>137.5</v>
      </c>
    </row>
    <row r="46" spans="1:13" x14ac:dyDescent="0.3">
      <c r="A46" s="45" t="s">
        <v>228</v>
      </c>
      <c r="B46" s="43">
        <v>80</v>
      </c>
      <c r="C46" s="43">
        <v>102</v>
      </c>
      <c r="D46" s="33">
        <f t="shared" si="0"/>
        <v>127.5</v>
      </c>
      <c r="E46" s="46">
        <v>2500</v>
      </c>
      <c r="F46" s="46">
        <v>2848</v>
      </c>
      <c r="G46" s="33">
        <f t="shared" si="1"/>
        <v>113.92</v>
      </c>
      <c r="H46" s="45">
        <v>110</v>
      </c>
      <c r="I46" s="45">
        <v>260</v>
      </c>
      <c r="J46" s="33">
        <f t="shared" si="2"/>
        <v>236.36363636363637</v>
      </c>
      <c r="K46" s="45">
        <v>80</v>
      </c>
      <c r="L46" s="45">
        <v>96</v>
      </c>
      <c r="M46" s="33">
        <f t="shared" si="3"/>
        <v>120</v>
      </c>
    </row>
    <row r="47" spans="1:13" x14ac:dyDescent="0.3">
      <c r="A47" s="45" t="s">
        <v>229</v>
      </c>
      <c r="B47" s="43">
        <v>200</v>
      </c>
      <c r="C47" s="43">
        <v>443</v>
      </c>
      <c r="D47" s="33">
        <f t="shared" si="0"/>
        <v>221.5</v>
      </c>
      <c r="E47" s="46">
        <v>4000</v>
      </c>
      <c r="F47" s="46">
        <v>7638</v>
      </c>
      <c r="G47" s="33">
        <f t="shared" si="1"/>
        <v>190.95</v>
      </c>
      <c r="H47" s="45">
        <v>45</v>
      </c>
      <c r="I47" s="45">
        <v>147</v>
      </c>
      <c r="J47" s="33">
        <f t="shared" si="2"/>
        <v>326.66666666666669</v>
      </c>
      <c r="K47" s="45">
        <v>80</v>
      </c>
      <c r="L47" s="45">
        <v>168</v>
      </c>
      <c r="M47" s="33">
        <f t="shared" si="3"/>
        <v>210</v>
      </c>
    </row>
    <row r="48" spans="1:13" s="42" customFormat="1" x14ac:dyDescent="0.3">
      <c r="A48" s="37" t="s">
        <v>266</v>
      </c>
      <c r="B48" s="38">
        <f>SUM(B49:B53)</f>
        <v>1260</v>
      </c>
      <c r="C48" s="38">
        <f>SUM(C49:C53)</f>
        <v>1547</v>
      </c>
      <c r="D48" s="33">
        <f t="shared" si="0"/>
        <v>122.77777777777777</v>
      </c>
      <c r="E48" s="40">
        <f>SUM(E49:E53)</f>
        <v>11100</v>
      </c>
      <c r="F48" s="40">
        <f>SUM(F49:F53)</f>
        <v>25731</v>
      </c>
      <c r="G48" s="33">
        <f t="shared" si="1"/>
        <v>231.81081081081081</v>
      </c>
      <c r="H48" s="41">
        <f>SUM(H49:H53)</f>
        <v>640</v>
      </c>
      <c r="I48" s="41">
        <f>SUM(I49:I53)</f>
        <v>808</v>
      </c>
      <c r="J48" s="33">
        <f t="shared" si="2"/>
        <v>126.25</v>
      </c>
      <c r="K48" s="41">
        <f>SUM(K49:K53)</f>
        <v>440</v>
      </c>
      <c r="L48" s="41">
        <f>SUM(L49:L53)</f>
        <v>489</v>
      </c>
      <c r="M48" s="33">
        <f t="shared" si="3"/>
        <v>111.13636363636364</v>
      </c>
    </row>
    <row r="49" spans="1:13" x14ac:dyDescent="0.3">
      <c r="A49" s="45" t="s">
        <v>138</v>
      </c>
      <c r="B49" s="43">
        <v>480</v>
      </c>
      <c r="C49" s="43">
        <v>571</v>
      </c>
      <c r="D49" s="33">
        <f t="shared" si="0"/>
        <v>118.95833333333333</v>
      </c>
      <c r="E49" s="46">
        <v>5500</v>
      </c>
      <c r="F49" s="46">
        <v>11676</v>
      </c>
      <c r="G49" s="33">
        <f t="shared" si="1"/>
        <v>212.29090909090908</v>
      </c>
      <c r="H49" s="45">
        <v>240</v>
      </c>
      <c r="I49" s="45">
        <v>296</v>
      </c>
      <c r="J49" s="33">
        <f t="shared" si="2"/>
        <v>123.33333333333333</v>
      </c>
      <c r="K49" s="45">
        <v>80</v>
      </c>
      <c r="L49" s="45">
        <v>80</v>
      </c>
      <c r="M49" s="33">
        <f t="shared" si="3"/>
        <v>100</v>
      </c>
    </row>
    <row r="50" spans="1:13" x14ac:dyDescent="0.3">
      <c r="A50" s="45" t="s">
        <v>230</v>
      </c>
      <c r="B50" s="43">
        <v>160</v>
      </c>
      <c r="C50" s="43">
        <v>165</v>
      </c>
      <c r="D50" s="33">
        <f t="shared" si="0"/>
        <v>103.125</v>
      </c>
      <c r="E50" s="46">
        <v>700</v>
      </c>
      <c r="F50" s="46">
        <v>1321</v>
      </c>
      <c r="G50" s="33">
        <f t="shared" si="1"/>
        <v>188.71428571428572</v>
      </c>
      <c r="H50" s="45">
        <v>40</v>
      </c>
      <c r="I50" s="45">
        <v>40</v>
      </c>
      <c r="J50" s="33">
        <f t="shared" si="2"/>
        <v>100</v>
      </c>
      <c r="K50" s="45">
        <v>120</v>
      </c>
      <c r="L50" s="45">
        <v>164</v>
      </c>
      <c r="M50" s="33">
        <f t="shared" si="3"/>
        <v>136.66666666666666</v>
      </c>
    </row>
    <row r="51" spans="1:13" x14ac:dyDescent="0.3">
      <c r="A51" s="45" t="s">
        <v>231</v>
      </c>
      <c r="B51" s="43">
        <v>200</v>
      </c>
      <c r="C51" s="43">
        <v>239</v>
      </c>
      <c r="D51" s="33">
        <f t="shared" si="0"/>
        <v>119.5</v>
      </c>
      <c r="E51" s="46">
        <v>2800</v>
      </c>
      <c r="F51" s="46">
        <v>8828</v>
      </c>
      <c r="G51" s="33">
        <f t="shared" si="1"/>
        <v>315.28571428571428</v>
      </c>
      <c r="H51" s="45">
        <v>140</v>
      </c>
      <c r="I51" s="45">
        <v>174</v>
      </c>
      <c r="J51" s="33">
        <f t="shared" si="2"/>
        <v>124.28571428571429</v>
      </c>
      <c r="K51" s="45">
        <v>80</v>
      </c>
      <c r="L51" s="45">
        <v>85</v>
      </c>
      <c r="M51" s="33">
        <f t="shared" si="3"/>
        <v>106.25</v>
      </c>
    </row>
    <row r="52" spans="1:13" x14ac:dyDescent="0.3">
      <c r="A52" s="45" t="s">
        <v>232</v>
      </c>
      <c r="B52" s="43">
        <v>300</v>
      </c>
      <c r="C52" s="43">
        <v>446</v>
      </c>
      <c r="D52" s="33">
        <f t="shared" si="0"/>
        <v>148.66666666666666</v>
      </c>
      <c r="E52" s="46">
        <v>1500</v>
      </c>
      <c r="F52" s="46">
        <v>2975</v>
      </c>
      <c r="G52" s="33">
        <f t="shared" si="1"/>
        <v>198.33333333333334</v>
      </c>
      <c r="H52" s="45">
        <v>80</v>
      </c>
      <c r="I52" s="45">
        <v>100</v>
      </c>
      <c r="J52" s="33">
        <f t="shared" si="2"/>
        <v>125</v>
      </c>
      <c r="K52" s="45">
        <v>80</v>
      </c>
      <c r="L52" s="45">
        <v>80</v>
      </c>
      <c r="M52" s="33">
        <f t="shared" si="3"/>
        <v>100</v>
      </c>
    </row>
    <row r="53" spans="1:13" x14ac:dyDescent="0.3">
      <c r="A53" s="45" t="s">
        <v>233</v>
      </c>
      <c r="B53" s="43">
        <v>120</v>
      </c>
      <c r="C53" s="43">
        <v>126</v>
      </c>
      <c r="D53" s="33">
        <f t="shared" si="0"/>
        <v>105</v>
      </c>
      <c r="E53" s="46">
        <v>600</v>
      </c>
      <c r="F53" s="46">
        <v>931</v>
      </c>
      <c r="G53" s="33">
        <f t="shared" si="1"/>
        <v>155.16666666666666</v>
      </c>
      <c r="H53" s="45">
        <v>140</v>
      </c>
      <c r="I53" s="45">
        <v>198</v>
      </c>
      <c r="J53" s="33">
        <f t="shared" si="2"/>
        <v>141.42857142857142</v>
      </c>
      <c r="K53" s="45">
        <v>80</v>
      </c>
      <c r="L53" s="45">
        <v>80</v>
      </c>
      <c r="M53" s="33">
        <f t="shared" si="3"/>
        <v>100</v>
      </c>
    </row>
    <row r="54" spans="1:13" s="42" customFormat="1" x14ac:dyDescent="0.3">
      <c r="A54" s="37" t="s">
        <v>173</v>
      </c>
      <c r="B54" s="38">
        <f>SUM(B55:B57)</f>
        <v>1100</v>
      </c>
      <c r="C54" s="38">
        <f>SUM(C55:C57)</f>
        <v>1576</v>
      </c>
      <c r="D54" s="33">
        <f t="shared" si="0"/>
        <v>143.27272727272728</v>
      </c>
      <c r="E54" s="40">
        <f>SUM(E55:E57)</f>
        <v>34000</v>
      </c>
      <c r="F54" s="40">
        <f>SUM(F55:F57)</f>
        <v>59553</v>
      </c>
      <c r="G54" s="33">
        <f t="shared" si="1"/>
        <v>175.15588235294118</v>
      </c>
      <c r="H54" s="41">
        <f>SUM(H55:H57)</f>
        <v>455</v>
      </c>
      <c r="I54" s="41">
        <f>SUM(I55:I57)</f>
        <v>720</v>
      </c>
      <c r="J54" s="33">
        <f t="shared" si="2"/>
        <v>158.24175824175825</v>
      </c>
      <c r="K54" s="41">
        <f>SUM(K55:K57)</f>
        <v>240</v>
      </c>
      <c r="L54" s="41">
        <f>SUM(L55:L57)</f>
        <v>310</v>
      </c>
      <c r="M54" s="33">
        <f t="shared" si="3"/>
        <v>129.16666666666666</v>
      </c>
    </row>
    <row r="55" spans="1:13" x14ac:dyDescent="0.3">
      <c r="A55" s="45" t="s">
        <v>139</v>
      </c>
      <c r="B55" s="43">
        <v>700</v>
      </c>
      <c r="C55" s="43">
        <v>1058</v>
      </c>
      <c r="D55" s="33">
        <f t="shared" si="0"/>
        <v>151.14285714285714</v>
      </c>
      <c r="E55" s="46">
        <v>9000</v>
      </c>
      <c r="F55" s="46">
        <v>12056</v>
      </c>
      <c r="G55" s="33">
        <f t="shared" si="1"/>
        <v>133.95555555555555</v>
      </c>
      <c r="H55" s="45">
        <v>315</v>
      </c>
      <c r="I55" s="45">
        <v>360</v>
      </c>
      <c r="J55" s="33">
        <f t="shared" si="2"/>
        <v>114.28571428571429</v>
      </c>
      <c r="K55" s="45">
        <v>80</v>
      </c>
      <c r="L55" s="45">
        <v>80</v>
      </c>
      <c r="M55" s="33">
        <f t="shared" si="3"/>
        <v>100</v>
      </c>
    </row>
    <row r="56" spans="1:13" x14ac:dyDescent="0.3">
      <c r="A56" s="45" t="s">
        <v>234</v>
      </c>
      <c r="B56" s="43">
        <v>160</v>
      </c>
      <c r="C56" s="43">
        <v>245</v>
      </c>
      <c r="D56" s="33">
        <f t="shared" si="0"/>
        <v>153.125</v>
      </c>
      <c r="E56" s="46">
        <v>24000</v>
      </c>
      <c r="F56" s="46">
        <v>45553</v>
      </c>
      <c r="G56" s="33">
        <f t="shared" si="1"/>
        <v>189.80416666666667</v>
      </c>
      <c r="H56" s="45">
        <v>40</v>
      </c>
      <c r="I56" s="45">
        <v>137</v>
      </c>
      <c r="J56" s="33">
        <f t="shared" si="2"/>
        <v>342.5</v>
      </c>
      <c r="K56" s="45">
        <v>80</v>
      </c>
      <c r="L56" s="45">
        <v>86</v>
      </c>
      <c r="M56" s="33">
        <f t="shared" si="3"/>
        <v>107.5</v>
      </c>
    </row>
    <row r="57" spans="1:13" x14ac:dyDescent="0.3">
      <c r="A57" s="45" t="s">
        <v>235</v>
      </c>
      <c r="B57" s="43">
        <v>240</v>
      </c>
      <c r="C57" s="43">
        <v>273</v>
      </c>
      <c r="D57" s="33">
        <f t="shared" si="0"/>
        <v>113.75</v>
      </c>
      <c r="E57" s="46">
        <v>1000</v>
      </c>
      <c r="F57" s="46">
        <v>1944</v>
      </c>
      <c r="G57" s="33">
        <f t="shared" si="1"/>
        <v>194.4</v>
      </c>
      <c r="H57" s="45">
        <v>100</v>
      </c>
      <c r="I57" s="45">
        <v>223</v>
      </c>
      <c r="J57" s="33">
        <f t="shared" si="2"/>
        <v>223</v>
      </c>
      <c r="K57" s="45">
        <v>80</v>
      </c>
      <c r="L57" s="45">
        <v>144</v>
      </c>
      <c r="M57" s="33">
        <f t="shared" si="3"/>
        <v>180</v>
      </c>
    </row>
    <row r="58" spans="1:13" s="42" customFormat="1" x14ac:dyDescent="0.3">
      <c r="A58" s="37" t="s">
        <v>172</v>
      </c>
      <c r="B58" s="38">
        <f>SUM(B59:B61)</f>
        <v>220</v>
      </c>
      <c r="C58" s="38">
        <f>SUM(C59:C61)</f>
        <v>521</v>
      </c>
      <c r="D58" s="33">
        <f t="shared" si="0"/>
        <v>236.81818181818181</v>
      </c>
      <c r="E58" s="40">
        <f>SUM(E59:E61)</f>
        <v>17050</v>
      </c>
      <c r="F58" s="40">
        <f>SUM(F59:F61)</f>
        <v>40106</v>
      </c>
      <c r="G58" s="33">
        <f t="shared" si="1"/>
        <v>235.2258064516129</v>
      </c>
      <c r="H58" s="41">
        <f>SUM(H59:H61)</f>
        <v>80</v>
      </c>
      <c r="I58" s="41">
        <f>SUM(I59:I61)</f>
        <v>341</v>
      </c>
      <c r="J58" s="33">
        <f t="shared" si="2"/>
        <v>426.25</v>
      </c>
      <c r="K58" s="41">
        <f>SUM(K59:K61)</f>
        <v>240</v>
      </c>
      <c r="L58" s="41">
        <f>SUM(L59:L61)</f>
        <v>304</v>
      </c>
      <c r="M58" s="33">
        <f t="shared" si="3"/>
        <v>126.66666666666667</v>
      </c>
    </row>
    <row r="59" spans="1:13" x14ac:dyDescent="0.3">
      <c r="A59" s="45" t="s">
        <v>140</v>
      </c>
      <c r="B59" s="43">
        <v>80</v>
      </c>
      <c r="C59" s="43">
        <v>109</v>
      </c>
      <c r="D59" s="33">
        <f t="shared" si="0"/>
        <v>136.25</v>
      </c>
      <c r="E59" s="46">
        <v>13500</v>
      </c>
      <c r="F59" s="46">
        <v>28242</v>
      </c>
      <c r="G59" s="33">
        <f t="shared" si="1"/>
        <v>209.2</v>
      </c>
      <c r="H59" s="45">
        <v>20</v>
      </c>
      <c r="I59" s="45">
        <v>20</v>
      </c>
      <c r="J59" s="33">
        <f t="shared" si="2"/>
        <v>100</v>
      </c>
      <c r="K59" s="45">
        <v>80</v>
      </c>
      <c r="L59" s="45">
        <v>87</v>
      </c>
      <c r="M59" s="33">
        <f t="shared" si="3"/>
        <v>108.75</v>
      </c>
    </row>
    <row r="60" spans="1:13" x14ac:dyDescent="0.3">
      <c r="A60" s="45" t="s">
        <v>236</v>
      </c>
      <c r="B60" s="43">
        <v>60</v>
      </c>
      <c r="C60" s="43">
        <v>327</v>
      </c>
      <c r="D60" s="33">
        <f t="shared" si="0"/>
        <v>545</v>
      </c>
      <c r="E60" s="46">
        <v>3000</v>
      </c>
      <c r="F60" s="46">
        <v>10114</v>
      </c>
      <c r="G60" s="33">
        <f t="shared" si="1"/>
        <v>337.13333333333333</v>
      </c>
      <c r="H60" s="45">
        <v>40</v>
      </c>
      <c r="I60" s="45">
        <v>281</v>
      </c>
      <c r="J60" s="33">
        <f t="shared" si="2"/>
        <v>702.5</v>
      </c>
      <c r="K60" s="45">
        <v>80</v>
      </c>
      <c r="L60" s="45">
        <v>117</v>
      </c>
      <c r="M60" s="33">
        <f t="shared" si="3"/>
        <v>146.25</v>
      </c>
    </row>
    <row r="61" spans="1:13" x14ac:dyDescent="0.3">
      <c r="A61" s="45" t="s">
        <v>237</v>
      </c>
      <c r="B61" s="43">
        <v>80</v>
      </c>
      <c r="C61" s="43">
        <v>85</v>
      </c>
      <c r="D61" s="33">
        <f t="shared" si="0"/>
        <v>106.25</v>
      </c>
      <c r="E61" s="46">
        <v>550</v>
      </c>
      <c r="F61" s="46">
        <v>1750</v>
      </c>
      <c r="G61" s="33">
        <f t="shared" si="1"/>
        <v>318.18181818181819</v>
      </c>
      <c r="H61" s="45">
        <v>20</v>
      </c>
      <c r="I61" s="45">
        <v>40</v>
      </c>
      <c r="J61" s="33">
        <f t="shared" si="2"/>
        <v>200</v>
      </c>
      <c r="K61" s="45">
        <v>80</v>
      </c>
      <c r="L61" s="45">
        <v>100</v>
      </c>
      <c r="M61" s="33">
        <f t="shared" si="3"/>
        <v>125</v>
      </c>
    </row>
    <row r="62" spans="1:13" s="42" customFormat="1" x14ac:dyDescent="0.3">
      <c r="A62" s="37" t="s">
        <v>174</v>
      </c>
      <c r="B62" s="38">
        <f>SUM(B63:B64)</f>
        <v>338</v>
      </c>
      <c r="C62" s="38">
        <f>SUM(C63:C64)</f>
        <v>409</v>
      </c>
      <c r="D62" s="33">
        <f t="shared" si="0"/>
        <v>121.00591715976331</v>
      </c>
      <c r="E62" s="40">
        <f>SUM(E63:E64)</f>
        <v>50500</v>
      </c>
      <c r="F62" s="40">
        <f>SUM(F63:F64)</f>
        <v>76639</v>
      </c>
      <c r="G62" s="33">
        <f t="shared" si="1"/>
        <v>151.76039603960396</v>
      </c>
      <c r="H62" s="41">
        <f>SUM(H63:H64)</f>
        <v>283</v>
      </c>
      <c r="I62" s="41">
        <f>SUM(I63:I64)</f>
        <v>326</v>
      </c>
      <c r="J62" s="33">
        <f t="shared" si="2"/>
        <v>115.19434628975264</v>
      </c>
      <c r="K62" s="41">
        <f>SUM(K63:K64)</f>
        <v>160</v>
      </c>
      <c r="L62" s="41">
        <f>SUM(L63:L64)</f>
        <v>166</v>
      </c>
      <c r="M62" s="33">
        <f t="shared" si="3"/>
        <v>103.75</v>
      </c>
    </row>
    <row r="63" spans="1:13" x14ac:dyDescent="0.3">
      <c r="A63" s="45" t="s">
        <v>155</v>
      </c>
      <c r="B63" s="43">
        <v>226</v>
      </c>
      <c r="C63" s="43">
        <v>274</v>
      </c>
      <c r="D63" s="33">
        <f t="shared" si="0"/>
        <v>121.23893805309734</v>
      </c>
      <c r="E63" s="46">
        <v>50000</v>
      </c>
      <c r="F63" s="46">
        <v>74588</v>
      </c>
      <c r="G63" s="33">
        <f t="shared" si="1"/>
        <v>149.17599999999999</v>
      </c>
      <c r="H63" s="45">
        <v>103</v>
      </c>
      <c r="I63" s="45">
        <v>113</v>
      </c>
      <c r="J63" s="33">
        <f t="shared" si="2"/>
        <v>109.70873786407768</v>
      </c>
      <c r="K63" s="45">
        <v>80</v>
      </c>
      <c r="L63" s="45">
        <v>80</v>
      </c>
      <c r="M63" s="33">
        <f t="shared" si="3"/>
        <v>100</v>
      </c>
    </row>
    <row r="64" spans="1:13" x14ac:dyDescent="0.3">
      <c r="A64" s="45" t="s">
        <v>238</v>
      </c>
      <c r="B64" s="43">
        <v>112</v>
      </c>
      <c r="C64" s="43">
        <v>135</v>
      </c>
      <c r="D64" s="33">
        <f t="shared" si="0"/>
        <v>120.53571428571429</v>
      </c>
      <c r="E64" s="46">
        <v>500</v>
      </c>
      <c r="F64" s="46">
        <v>2051</v>
      </c>
      <c r="G64" s="33">
        <f t="shared" si="1"/>
        <v>410.2</v>
      </c>
      <c r="H64" s="45">
        <v>180</v>
      </c>
      <c r="I64" s="45">
        <v>213</v>
      </c>
      <c r="J64" s="33">
        <f t="shared" si="2"/>
        <v>118.33333333333333</v>
      </c>
      <c r="K64" s="45">
        <v>80</v>
      </c>
      <c r="L64" s="45">
        <v>86</v>
      </c>
      <c r="M64" s="33">
        <f t="shared" si="3"/>
        <v>107.5</v>
      </c>
    </row>
    <row r="65" spans="1:13" s="42" customFormat="1" x14ac:dyDescent="0.3">
      <c r="A65" s="37" t="s">
        <v>175</v>
      </c>
      <c r="B65" s="38">
        <f>SUM(B66)</f>
        <v>80</v>
      </c>
      <c r="C65" s="38">
        <f>SUM(C66)</f>
        <v>151</v>
      </c>
      <c r="D65" s="33">
        <f t="shared" si="0"/>
        <v>188.75</v>
      </c>
      <c r="E65" s="40">
        <f>SUM(E66)</f>
        <v>1667000</v>
      </c>
      <c r="F65" s="40">
        <f>SUM(F66)</f>
        <v>1415364</v>
      </c>
      <c r="G65" s="33">
        <f t="shared" si="1"/>
        <v>84.904859028194366</v>
      </c>
      <c r="H65" s="41">
        <f>SUM(H66)</f>
        <v>40</v>
      </c>
      <c r="I65" s="41">
        <f>SUM(I66)</f>
        <v>100</v>
      </c>
      <c r="J65" s="33">
        <f t="shared" si="2"/>
        <v>250</v>
      </c>
      <c r="K65" s="41">
        <f>SUM(K66)</f>
        <v>80</v>
      </c>
      <c r="L65" s="41">
        <f>SUM(L66)</f>
        <v>176</v>
      </c>
      <c r="M65" s="33">
        <f t="shared" si="3"/>
        <v>220</v>
      </c>
    </row>
    <row r="66" spans="1:13" x14ac:dyDescent="0.3">
      <c r="A66" s="45" t="s">
        <v>145</v>
      </c>
      <c r="B66" s="43">
        <v>80</v>
      </c>
      <c r="C66" s="43">
        <v>151</v>
      </c>
      <c r="D66" s="33">
        <f t="shared" si="0"/>
        <v>188.75</v>
      </c>
      <c r="E66" s="46">
        <v>1667000</v>
      </c>
      <c r="F66" s="46">
        <v>1415364</v>
      </c>
      <c r="G66" s="33">
        <f t="shared" ref="G66:G107" si="4">SUM(F66*100/E66)</f>
        <v>84.904859028194366</v>
      </c>
      <c r="H66" s="45">
        <v>40</v>
      </c>
      <c r="I66" s="45">
        <v>100</v>
      </c>
      <c r="J66" s="33">
        <f t="shared" ref="J66:J107" si="5">SUM(I66*100/H66)</f>
        <v>250</v>
      </c>
      <c r="K66" s="45">
        <v>80</v>
      </c>
      <c r="L66" s="45">
        <v>176</v>
      </c>
      <c r="M66" s="33">
        <f t="shared" si="3"/>
        <v>220</v>
      </c>
    </row>
    <row r="67" spans="1:13" s="42" customFormat="1" x14ac:dyDescent="0.3">
      <c r="A67" s="37" t="s">
        <v>176</v>
      </c>
      <c r="B67" s="38">
        <f>SUM(B68:B70)</f>
        <v>380</v>
      </c>
      <c r="C67" s="38">
        <f>SUM(C68:C70)</f>
        <v>468</v>
      </c>
      <c r="D67" s="33">
        <f t="shared" si="0"/>
        <v>123.15789473684211</v>
      </c>
      <c r="E67" s="40">
        <f>SUM(E68:E70)</f>
        <v>252000</v>
      </c>
      <c r="F67" s="40">
        <f>SUM(F68:F70)</f>
        <v>290938</v>
      </c>
      <c r="G67" s="33">
        <f t="shared" si="4"/>
        <v>115.4515873015873</v>
      </c>
      <c r="H67" s="41">
        <f>SUM(H68:H70)</f>
        <v>220</v>
      </c>
      <c r="I67" s="41">
        <f>SUM(I68:I70)</f>
        <v>501</v>
      </c>
      <c r="J67" s="33">
        <f t="shared" si="5"/>
        <v>227.72727272727272</v>
      </c>
      <c r="K67" s="41">
        <f>SUM(K68:K70)</f>
        <v>260</v>
      </c>
      <c r="L67" s="41">
        <f>SUM(L68:L70)</f>
        <v>280</v>
      </c>
      <c r="M67" s="33">
        <f t="shared" si="3"/>
        <v>107.69230769230769</v>
      </c>
    </row>
    <row r="68" spans="1:13" x14ac:dyDescent="0.3">
      <c r="A68" s="45" t="s">
        <v>144</v>
      </c>
      <c r="B68" s="43">
        <v>100</v>
      </c>
      <c r="C68" s="43">
        <v>133</v>
      </c>
      <c r="D68" s="33">
        <f t="shared" si="0"/>
        <v>133</v>
      </c>
      <c r="E68" s="46">
        <v>150000</v>
      </c>
      <c r="F68" s="46">
        <v>175707</v>
      </c>
      <c r="G68" s="33">
        <f t="shared" si="4"/>
        <v>117.13800000000001</v>
      </c>
      <c r="H68" s="45">
        <v>60</v>
      </c>
      <c r="I68" s="45">
        <v>63</v>
      </c>
      <c r="J68" s="33">
        <f t="shared" si="5"/>
        <v>105</v>
      </c>
      <c r="K68" s="45">
        <v>80</v>
      </c>
      <c r="L68" s="45">
        <v>100</v>
      </c>
      <c r="M68" s="33">
        <f t="shared" si="3"/>
        <v>125</v>
      </c>
    </row>
    <row r="69" spans="1:13" x14ac:dyDescent="0.3">
      <c r="A69" s="45" t="s">
        <v>239</v>
      </c>
      <c r="B69" s="43">
        <v>80</v>
      </c>
      <c r="C69" s="43">
        <v>109</v>
      </c>
      <c r="D69" s="33">
        <f t="shared" si="0"/>
        <v>136.25</v>
      </c>
      <c r="E69" s="46">
        <v>100000</v>
      </c>
      <c r="F69" s="46">
        <v>111124</v>
      </c>
      <c r="G69" s="33">
        <f t="shared" si="4"/>
        <v>111.124</v>
      </c>
      <c r="H69" s="45">
        <v>100</v>
      </c>
      <c r="I69" s="45">
        <v>298</v>
      </c>
      <c r="J69" s="33">
        <f t="shared" si="5"/>
        <v>298</v>
      </c>
      <c r="K69" s="45">
        <v>80</v>
      </c>
      <c r="L69" s="45">
        <v>80</v>
      </c>
      <c r="M69" s="33">
        <f t="shared" si="3"/>
        <v>100</v>
      </c>
    </row>
    <row r="70" spans="1:13" x14ac:dyDescent="0.3">
      <c r="A70" s="45" t="s">
        <v>240</v>
      </c>
      <c r="B70" s="43">
        <v>200</v>
      </c>
      <c r="C70" s="43">
        <v>226</v>
      </c>
      <c r="D70" s="33">
        <f t="shared" si="0"/>
        <v>113</v>
      </c>
      <c r="E70" s="46">
        <v>2000</v>
      </c>
      <c r="F70" s="46">
        <v>4107</v>
      </c>
      <c r="G70" s="33">
        <f t="shared" si="4"/>
        <v>205.35</v>
      </c>
      <c r="H70" s="45">
        <v>60</v>
      </c>
      <c r="I70" s="45">
        <v>140</v>
      </c>
      <c r="J70" s="33">
        <f t="shared" si="5"/>
        <v>233.33333333333334</v>
      </c>
      <c r="K70" s="45">
        <v>100</v>
      </c>
      <c r="L70" s="45">
        <v>100</v>
      </c>
      <c r="M70" s="33">
        <f t="shared" si="3"/>
        <v>100</v>
      </c>
    </row>
    <row r="71" spans="1:13" s="42" customFormat="1" x14ac:dyDescent="0.3">
      <c r="A71" s="37" t="s">
        <v>177</v>
      </c>
      <c r="B71" s="38">
        <f>SUM(B72:B75)</f>
        <v>760</v>
      </c>
      <c r="C71" s="38">
        <f>SUM(C72:C75)</f>
        <v>1246</v>
      </c>
      <c r="D71" s="33">
        <f t="shared" si="0"/>
        <v>163.94736842105263</v>
      </c>
      <c r="E71" s="40">
        <f>SUM(E72:E75)</f>
        <v>173900</v>
      </c>
      <c r="F71" s="40">
        <f>SUM(F72:F75)</f>
        <v>235355</v>
      </c>
      <c r="G71" s="33">
        <f t="shared" si="4"/>
        <v>135.33927544565842</v>
      </c>
      <c r="H71" s="41">
        <f>SUM(H72:H75)</f>
        <v>470</v>
      </c>
      <c r="I71" s="41">
        <f>SUM(I72:I75)</f>
        <v>736</v>
      </c>
      <c r="J71" s="33">
        <f t="shared" si="5"/>
        <v>156.59574468085106</v>
      </c>
      <c r="K71" s="41">
        <f>SUM(K72:K75)</f>
        <v>320</v>
      </c>
      <c r="L71" s="41">
        <f>SUM(L72:L75)</f>
        <v>378</v>
      </c>
      <c r="M71" s="33">
        <f t="shared" si="3"/>
        <v>118.125</v>
      </c>
    </row>
    <row r="72" spans="1:13" x14ac:dyDescent="0.3">
      <c r="A72" s="45" t="s">
        <v>143</v>
      </c>
      <c r="B72" s="43">
        <v>180</v>
      </c>
      <c r="C72" s="43">
        <v>246</v>
      </c>
      <c r="D72" s="33">
        <f t="shared" ref="D72:D107" si="6">SUM(C72*100/B72)</f>
        <v>136.66666666666666</v>
      </c>
      <c r="E72" s="46">
        <v>120000</v>
      </c>
      <c r="F72" s="46">
        <v>168293</v>
      </c>
      <c r="G72" s="33">
        <f t="shared" si="4"/>
        <v>140.24416666666667</v>
      </c>
      <c r="H72" s="45">
        <v>200</v>
      </c>
      <c r="I72" s="45">
        <v>222</v>
      </c>
      <c r="J72" s="33">
        <f t="shared" si="5"/>
        <v>111</v>
      </c>
      <c r="K72" s="45">
        <v>80</v>
      </c>
      <c r="L72" s="45">
        <v>100</v>
      </c>
      <c r="M72" s="33">
        <f t="shared" ref="M72:M107" si="7">SUM(L72*100/K72)</f>
        <v>125</v>
      </c>
    </row>
    <row r="73" spans="1:13" x14ac:dyDescent="0.3">
      <c r="A73" s="45" t="s">
        <v>241</v>
      </c>
      <c r="B73" s="43">
        <v>160</v>
      </c>
      <c r="C73" s="43">
        <v>184</v>
      </c>
      <c r="D73" s="33">
        <f t="shared" si="6"/>
        <v>115</v>
      </c>
      <c r="E73" s="46">
        <v>1900</v>
      </c>
      <c r="F73" s="46">
        <v>2123</v>
      </c>
      <c r="G73" s="33">
        <f t="shared" si="4"/>
        <v>111.73684210526316</v>
      </c>
      <c r="H73" s="45">
        <v>20</v>
      </c>
      <c r="I73" s="45">
        <v>40</v>
      </c>
      <c r="J73" s="33">
        <f t="shared" si="5"/>
        <v>200</v>
      </c>
      <c r="K73" s="45">
        <v>80</v>
      </c>
      <c r="L73" s="45">
        <v>80</v>
      </c>
      <c r="M73" s="33">
        <f t="shared" si="7"/>
        <v>100</v>
      </c>
    </row>
    <row r="74" spans="1:13" x14ac:dyDescent="0.3">
      <c r="A74" s="45" t="s">
        <v>242</v>
      </c>
      <c r="B74" s="43">
        <v>160</v>
      </c>
      <c r="C74" s="43">
        <v>168</v>
      </c>
      <c r="D74" s="33">
        <f t="shared" si="6"/>
        <v>105</v>
      </c>
      <c r="E74" s="46">
        <v>40000</v>
      </c>
      <c r="F74" s="46">
        <v>45862</v>
      </c>
      <c r="G74" s="33">
        <f t="shared" si="4"/>
        <v>114.655</v>
      </c>
      <c r="H74" s="45">
        <v>80</v>
      </c>
      <c r="I74" s="45">
        <v>155</v>
      </c>
      <c r="J74" s="33">
        <f t="shared" si="5"/>
        <v>193.75</v>
      </c>
      <c r="K74" s="45">
        <v>80</v>
      </c>
      <c r="L74" s="45">
        <v>90</v>
      </c>
      <c r="M74" s="33">
        <f t="shared" si="7"/>
        <v>112.5</v>
      </c>
    </row>
    <row r="75" spans="1:13" x14ac:dyDescent="0.3">
      <c r="A75" s="45" t="s">
        <v>243</v>
      </c>
      <c r="B75" s="43">
        <v>260</v>
      </c>
      <c r="C75" s="43">
        <v>648</v>
      </c>
      <c r="D75" s="33">
        <f t="shared" si="6"/>
        <v>249.23076923076923</v>
      </c>
      <c r="E75" s="46">
        <v>12000</v>
      </c>
      <c r="F75" s="46">
        <v>19077</v>
      </c>
      <c r="G75" s="33">
        <f t="shared" si="4"/>
        <v>158.97499999999999</v>
      </c>
      <c r="H75" s="45">
        <v>170</v>
      </c>
      <c r="I75" s="45">
        <v>319</v>
      </c>
      <c r="J75" s="33">
        <f t="shared" si="5"/>
        <v>187.64705882352942</v>
      </c>
      <c r="K75" s="45">
        <v>80</v>
      </c>
      <c r="L75" s="45">
        <v>108</v>
      </c>
      <c r="M75" s="33">
        <f t="shared" si="7"/>
        <v>135</v>
      </c>
    </row>
    <row r="76" spans="1:13" s="42" customFormat="1" x14ac:dyDescent="0.3">
      <c r="A76" s="37" t="s">
        <v>178</v>
      </c>
      <c r="B76" s="38">
        <f>SUM(B77:B79)</f>
        <v>688</v>
      </c>
      <c r="C76" s="38">
        <f>SUM(C77:C79)</f>
        <v>1246</v>
      </c>
      <c r="D76" s="33">
        <f t="shared" si="6"/>
        <v>181.1046511627907</v>
      </c>
      <c r="E76" s="40">
        <f>SUM(E77:E79)</f>
        <v>155650</v>
      </c>
      <c r="F76" s="40">
        <f>SUM(F77:F79)</f>
        <v>259238</v>
      </c>
      <c r="G76" s="33">
        <f t="shared" si="4"/>
        <v>166.55187921619017</v>
      </c>
      <c r="H76" s="41">
        <f>SUM(H77:H79)</f>
        <v>180</v>
      </c>
      <c r="I76" s="41">
        <f>SUM(I77:I79)</f>
        <v>963</v>
      </c>
      <c r="J76" s="33">
        <f t="shared" si="5"/>
        <v>535</v>
      </c>
      <c r="K76" s="41">
        <f>SUM(K77:K79)</f>
        <v>220</v>
      </c>
      <c r="L76" s="41">
        <f>SUM(L77:L79)</f>
        <v>402</v>
      </c>
      <c r="M76" s="33">
        <f t="shared" si="7"/>
        <v>182.72727272727272</v>
      </c>
    </row>
    <row r="77" spans="1:13" x14ac:dyDescent="0.3">
      <c r="A77" s="45" t="s">
        <v>156</v>
      </c>
      <c r="B77" s="43">
        <v>380</v>
      </c>
      <c r="C77" s="43">
        <v>619</v>
      </c>
      <c r="D77" s="33">
        <f t="shared" si="6"/>
        <v>162.89473684210526</v>
      </c>
      <c r="E77" s="46">
        <v>38000</v>
      </c>
      <c r="F77" s="46">
        <v>66970</v>
      </c>
      <c r="G77" s="33">
        <f t="shared" si="4"/>
        <v>176.23684210526315</v>
      </c>
      <c r="H77" s="45">
        <v>140</v>
      </c>
      <c r="I77" s="45">
        <v>702</v>
      </c>
      <c r="J77" s="33">
        <f t="shared" si="5"/>
        <v>501.42857142857144</v>
      </c>
      <c r="K77" s="45">
        <v>60</v>
      </c>
      <c r="L77" s="45">
        <v>202</v>
      </c>
      <c r="M77" s="33">
        <f t="shared" si="7"/>
        <v>336.66666666666669</v>
      </c>
    </row>
    <row r="78" spans="1:13" x14ac:dyDescent="0.3">
      <c r="A78" s="45" t="s">
        <v>244</v>
      </c>
      <c r="B78" s="43">
        <v>116</v>
      </c>
      <c r="C78" s="43">
        <v>435</v>
      </c>
      <c r="D78" s="33">
        <f t="shared" si="6"/>
        <v>375</v>
      </c>
      <c r="E78" s="46">
        <v>114500</v>
      </c>
      <c r="F78" s="46">
        <v>187450</v>
      </c>
      <c r="G78" s="33">
        <f t="shared" si="4"/>
        <v>163.7117903930131</v>
      </c>
      <c r="H78" s="45"/>
      <c r="I78" s="45"/>
      <c r="J78" s="33"/>
      <c r="K78" s="45">
        <v>60</v>
      </c>
      <c r="L78" s="45">
        <v>75</v>
      </c>
      <c r="M78" s="33">
        <f t="shared" si="7"/>
        <v>125</v>
      </c>
    </row>
    <row r="79" spans="1:13" x14ac:dyDescent="0.3">
      <c r="A79" s="45" t="s">
        <v>245</v>
      </c>
      <c r="B79" s="43">
        <v>192</v>
      </c>
      <c r="C79" s="43">
        <v>192</v>
      </c>
      <c r="D79" s="33">
        <f t="shared" si="6"/>
        <v>100</v>
      </c>
      <c r="E79" s="46">
        <v>3150</v>
      </c>
      <c r="F79" s="46">
        <v>4818</v>
      </c>
      <c r="G79" s="33">
        <f t="shared" si="4"/>
        <v>152.95238095238096</v>
      </c>
      <c r="H79" s="45">
        <v>40</v>
      </c>
      <c r="I79" s="45">
        <v>261</v>
      </c>
      <c r="J79" s="33">
        <f t="shared" si="5"/>
        <v>652.5</v>
      </c>
      <c r="K79" s="45">
        <v>100</v>
      </c>
      <c r="L79" s="45">
        <v>125</v>
      </c>
      <c r="M79" s="33">
        <f t="shared" si="7"/>
        <v>125</v>
      </c>
    </row>
    <row r="80" spans="1:13" s="42" customFormat="1" x14ac:dyDescent="0.3">
      <c r="A80" s="37" t="s">
        <v>179</v>
      </c>
      <c r="B80" s="38">
        <f>SUM(B81:B83)</f>
        <v>420</v>
      </c>
      <c r="C80" s="38">
        <f>SUM(C81:C83)</f>
        <v>597</v>
      </c>
      <c r="D80" s="33">
        <f t="shared" si="6"/>
        <v>142.14285714285714</v>
      </c>
      <c r="E80" s="40">
        <f>SUM(E81:E83)</f>
        <v>185500</v>
      </c>
      <c r="F80" s="40">
        <f>SUM(F81:F83)</f>
        <v>236450</v>
      </c>
      <c r="G80" s="33">
        <f t="shared" si="4"/>
        <v>127.46630727762803</v>
      </c>
      <c r="H80" s="41">
        <f>SUM(H81:H83)</f>
        <v>140</v>
      </c>
      <c r="I80" s="41">
        <f>SUM(I81:I83)</f>
        <v>385</v>
      </c>
      <c r="J80" s="33">
        <f t="shared" si="5"/>
        <v>275</v>
      </c>
      <c r="K80" s="41">
        <f>SUM(K81:K83)</f>
        <v>240</v>
      </c>
      <c r="L80" s="41">
        <f>SUM(L81:L83)</f>
        <v>330</v>
      </c>
      <c r="M80" s="33">
        <f t="shared" si="7"/>
        <v>137.5</v>
      </c>
    </row>
    <row r="81" spans="1:13" x14ac:dyDescent="0.3">
      <c r="A81" s="45" t="s">
        <v>142</v>
      </c>
      <c r="B81" s="43">
        <v>300</v>
      </c>
      <c r="C81" s="43">
        <v>303</v>
      </c>
      <c r="D81" s="33">
        <f t="shared" si="6"/>
        <v>101</v>
      </c>
      <c r="E81" s="46">
        <v>180000</v>
      </c>
      <c r="F81" s="46">
        <v>225035</v>
      </c>
      <c r="G81" s="33">
        <f t="shared" si="4"/>
        <v>125.01944444444445</v>
      </c>
      <c r="H81" s="45">
        <v>40</v>
      </c>
      <c r="I81" s="45">
        <v>50</v>
      </c>
      <c r="J81" s="33">
        <f t="shared" si="5"/>
        <v>125</v>
      </c>
      <c r="K81" s="45">
        <v>80</v>
      </c>
      <c r="L81" s="45">
        <v>81</v>
      </c>
      <c r="M81" s="33">
        <f t="shared" si="7"/>
        <v>101.25</v>
      </c>
    </row>
    <row r="82" spans="1:13" x14ac:dyDescent="0.3">
      <c r="A82" s="45" t="s">
        <v>246</v>
      </c>
      <c r="B82" s="43">
        <v>100</v>
      </c>
      <c r="C82" s="43">
        <v>272</v>
      </c>
      <c r="D82" s="33">
        <f t="shared" si="6"/>
        <v>272</v>
      </c>
      <c r="E82" s="46">
        <v>4500</v>
      </c>
      <c r="F82" s="46">
        <v>9614</v>
      </c>
      <c r="G82" s="33">
        <f t="shared" si="4"/>
        <v>213.64444444444445</v>
      </c>
      <c r="H82" s="45">
        <v>40</v>
      </c>
      <c r="I82" s="45">
        <v>245</v>
      </c>
      <c r="J82" s="33">
        <f t="shared" si="5"/>
        <v>612.5</v>
      </c>
      <c r="K82" s="45">
        <v>80</v>
      </c>
      <c r="L82" s="45">
        <v>149</v>
      </c>
      <c r="M82" s="33">
        <f t="shared" si="7"/>
        <v>186.25</v>
      </c>
    </row>
    <row r="83" spans="1:13" x14ac:dyDescent="0.3">
      <c r="A83" s="45" t="s">
        <v>247</v>
      </c>
      <c r="B83" s="43">
        <v>20</v>
      </c>
      <c r="C83" s="43">
        <v>22</v>
      </c>
      <c r="D83" s="33">
        <f t="shared" si="6"/>
        <v>110</v>
      </c>
      <c r="E83" s="46">
        <v>1000</v>
      </c>
      <c r="F83" s="46">
        <v>1801</v>
      </c>
      <c r="G83" s="33">
        <f t="shared" si="4"/>
        <v>180.1</v>
      </c>
      <c r="H83" s="45">
        <v>60</v>
      </c>
      <c r="I83" s="45">
        <v>90</v>
      </c>
      <c r="J83" s="33">
        <f t="shared" si="5"/>
        <v>150</v>
      </c>
      <c r="K83" s="45">
        <v>80</v>
      </c>
      <c r="L83" s="45">
        <v>100</v>
      </c>
      <c r="M83" s="33">
        <f t="shared" si="7"/>
        <v>125</v>
      </c>
    </row>
    <row r="84" spans="1:13" s="42" customFormat="1" x14ac:dyDescent="0.3">
      <c r="A84" s="37" t="s">
        <v>180</v>
      </c>
      <c r="B84" s="38">
        <f>SUM(B85:B89)</f>
        <v>1020</v>
      </c>
      <c r="C84" s="38">
        <f>SUM(C85:C89)</f>
        <v>1102</v>
      </c>
      <c r="D84" s="33">
        <f t="shared" si="6"/>
        <v>108.03921568627452</v>
      </c>
      <c r="E84" s="40">
        <f>SUM(E85:E89)</f>
        <v>7260</v>
      </c>
      <c r="F84" s="40">
        <f>SUM(F85:F89)</f>
        <v>13138</v>
      </c>
      <c r="G84" s="33">
        <f t="shared" si="4"/>
        <v>180.96418732782368</v>
      </c>
      <c r="H84" s="41">
        <f>SUM(H85:H89)</f>
        <v>260</v>
      </c>
      <c r="I84" s="41">
        <f>SUM(I85:I89)</f>
        <v>781</v>
      </c>
      <c r="J84" s="33">
        <f t="shared" si="5"/>
        <v>300.38461538461536</v>
      </c>
      <c r="K84" s="41">
        <f>SUM(K85:K89)</f>
        <v>340</v>
      </c>
      <c r="L84" s="41">
        <f>SUM(L85:L89)</f>
        <v>428</v>
      </c>
      <c r="M84" s="33">
        <f t="shared" si="7"/>
        <v>125.88235294117646</v>
      </c>
    </row>
    <row r="85" spans="1:13" x14ac:dyDescent="0.3">
      <c r="A85" s="45" t="s">
        <v>141</v>
      </c>
      <c r="B85" s="43">
        <v>300</v>
      </c>
      <c r="C85" s="43">
        <v>302</v>
      </c>
      <c r="D85" s="33">
        <f t="shared" si="6"/>
        <v>100.66666666666667</v>
      </c>
      <c r="E85" s="46">
        <v>5000</v>
      </c>
      <c r="F85" s="46">
        <v>7584</v>
      </c>
      <c r="G85" s="33">
        <f t="shared" si="4"/>
        <v>151.68</v>
      </c>
      <c r="H85" s="45">
        <v>100</v>
      </c>
      <c r="I85" s="45">
        <v>206</v>
      </c>
      <c r="J85" s="33">
        <f t="shared" si="5"/>
        <v>206</v>
      </c>
      <c r="K85" s="45">
        <v>100</v>
      </c>
      <c r="L85" s="45">
        <v>100</v>
      </c>
      <c r="M85" s="33">
        <f t="shared" si="7"/>
        <v>100</v>
      </c>
    </row>
    <row r="86" spans="1:13" x14ac:dyDescent="0.3">
      <c r="A86" s="45" t="s">
        <v>248</v>
      </c>
      <c r="B86" s="43"/>
      <c r="C86" s="43"/>
      <c r="D86" s="33"/>
      <c r="E86" s="46">
        <v>1500</v>
      </c>
      <c r="F86" s="46">
        <v>2744</v>
      </c>
      <c r="G86" s="33">
        <f t="shared" si="4"/>
        <v>182.93333333333334</v>
      </c>
      <c r="H86" s="45"/>
      <c r="I86" s="45"/>
      <c r="J86" s="33"/>
      <c r="K86" s="45"/>
      <c r="L86" s="45"/>
      <c r="M86" s="33"/>
    </row>
    <row r="87" spans="1:13" x14ac:dyDescent="0.3">
      <c r="A87" s="45" t="s">
        <v>249</v>
      </c>
      <c r="B87" s="43">
        <v>220</v>
      </c>
      <c r="C87" s="43">
        <v>233</v>
      </c>
      <c r="D87" s="33">
        <f t="shared" si="6"/>
        <v>105.90909090909091</v>
      </c>
      <c r="E87" s="46">
        <v>150</v>
      </c>
      <c r="F87" s="46">
        <v>1143</v>
      </c>
      <c r="G87" s="33">
        <f t="shared" si="4"/>
        <v>762</v>
      </c>
      <c r="H87" s="45">
        <v>20</v>
      </c>
      <c r="I87" s="45">
        <v>27</v>
      </c>
      <c r="J87" s="33">
        <f t="shared" si="5"/>
        <v>135</v>
      </c>
      <c r="K87" s="45">
        <v>80</v>
      </c>
      <c r="L87" s="45">
        <v>82</v>
      </c>
      <c r="M87" s="33">
        <f t="shared" si="7"/>
        <v>102.5</v>
      </c>
    </row>
    <row r="88" spans="1:13" x14ac:dyDescent="0.3">
      <c r="A88" s="45" t="s">
        <v>250</v>
      </c>
      <c r="B88" s="43">
        <v>180</v>
      </c>
      <c r="C88" s="43">
        <v>189</v>
      </c>
      <c r="D88" s="33">
        <f t="shared" si="6"/>
        <v>105</v>
      </c>
      <c r="E88" s="46">
        <v>500</v>
      </c>
      <c r="F88" s="46">
        <v>1254</v>
      </c>
      <c r="G88" s="33">
        <f t="shared" si="4"/>
        <v>250.8</v>
      </c>
      <c r="H88" s="45">
        <v>120</v>
      </c>
      <c r="I88" s="45">
        <v>250</v>
      </c>
      <c r="J88" s="33">
        <f t="shared" si="5"/>
        <v>208.33333333333334</v>
      </c>
      <c r="K88" s="45">
        <v>80</v>
      </c>
      <c r="L88" s="45">
        <v>80</v>
      </c>
      <c r="M88" s="33">
        <f t="shared" si="7"/>
        <v>100</v>
      </c>
    </row>
    <row r="89" spans="1:13" x14ac:dyDescent="0.3">
      <c r="A89" s="45" t="s">
        <v>251</v>
      </c>
      <c r="B89" s="43">
        <v>320</v>
      </c>
      <c r="C89" s="43">
        <v>378</v>
      </c>
      <c r="D89" s="33">
        <f t="shared" si="6"/>
        <v>118.125</v>
      </c>
      <c r="E89" s="46">
        <v>110</v>
      </c>
      <c r="F89" s="46">
        <v>413</v>
      </c>
      <c r="G89" s="33">
        <f t="shared" si="4"/>
        <v>375.45454545454544</v>
      </c>
      <c r="H89" s="45">
        <v>20</v>
      </c>
      <c r="I89" s="45">
        <v>298</v>
      </c>
      <c r="J89" s="33">
        <f t="shared" si="5"/>
        <v>1490</v>
      </c>
      <c r="K89" s="45">
        <v>80</v>
      </c>
      <c r="L89" s="45">
        <v>166</v>
      </c>
      <c r="M89" s="33">
        <f t="shared" si="7"/>
        <v>207.5</v>
      </c>
    </row>
    <row r="90" spans="1:13" s="42" customFormat="1" x14ac:dyDescent="0.3">
      <c r="A90" s="37" t="s">
        <v>181</v>
      </c>
      <c r="B90" s="38">
        <f>SUM(B91:B92)</f>
        <v>300</v>
      </c>
      <c r="C90" s="38">
        <f>SUM(C91:C92)</f>
        <v>404</v>
      </c>
      <c r="D90" s="33">
        <f t="shared" si="6"/>
        <v>134.66666666666666</v>
      </c>
      <c r="E90" s="40">
        <f>SUM(E91:E92)</f>
        <v>25000</v>
      </c>
      <c r="F90" s="40">
        <f>SUM(F91:F92)</f>
        <v>47918</v>
      </c>
      <c r="G90" s="33">
        <f t="shared" si="4"/>
        <v>191.672</v>
      </c>
      <c r="H90" s="41">
        <f>SUM(H91:H92)</f>
        <v>160</v>
      </c>
      <c r="I90" s="41">
        <f>SUM(I91:I92)</f>
        <v>252</v>
      </c>
      <c r="J90" s="33">
        <f t="shared" si="5"/>
        <v>157.5</v>
      </c>
      <c r="K90" s="41">
        <f>SUM(K91:K92)</f>
        <v>160</v>
      </c>
      <c r="L90" s="41">
        <f>SUM(L91:L92)</f>
        <v>215</v>
      </c>
      <c r="M90" s="33">
        <f t="shared" si="7"/>
        <v>134.375</v>
      </c>
    </row>
    <row r="91" spans="1:13" x14ac:dyDescent="0.3">
      <c r="A91" s="45" t="s">
        <v>146</v>
      </c>
      <c r="B91" s="43">
        <v>220</v>
      </c>
      <c r="C91" s="43">
        <v>287</v>
      </c>
      <c r="D91" s="33">
        <f t="shared" si="6"/>
        <v>130.45454545454547</v>
      </c>
      <c r="E91" s="46">
        <v>25000</v>
      </c>
      <c r="F91" s="46">
        <v>47918</v>
      </c>
      <c r="G91" s="33">
        <f t="shared" si="4"/>
        <v>191.672</v>
      </c>
      <c r="H91" s="45">
        <v>100</v>
      </c>
      <c r="I91" s="45">
        <v>144</v>
      </c>
      <c r="J91" s="33">
        <f t="shared" si="5"/>
        <v>144</v>
      </c>
      <c r="K91" s="45">
        <v>80</v>
      </c>
      <c r="L91" s="45">
        <v>80</v>
      </c>
      <c r="M91" s="33">
        <f t="shared" si="7"/>
        <v>100</v>
      </c>
    </row>
    <row r="92" spans="1:13" x14ac:dyDescent="0.3">
      <c r="A92" s="45" t="s">
        <v>147</v>
      </c>
      <c r="B92" s="43">
        <v>80</v>
      </c>
      <c r="C92" s="43">
        <v>117</v>
      </c>
      <c r="D92" s="33">
        <f t="shared" si="6"/>
        <v>146.25</v>
      </c>
      <c r="E92" s="46"/>
      <c r="F92" s="46"/>
      <c r="G92" s="33"/>
      <c r="H92" s="45">
        <v>60</v>
      </c>
      <c r="I92" s="45">
        <v>108</v>
      </c>
      <c r="J92" s="33">
        <f t="shared" si="5"/>
        <v>180</v>
      </c>
      <c r="K92" s="45">
        <v>80</v>
      </c>
      <c r="L92" s="45">
        <v>135</v>
      </c>
      <c r="M92" s="33">
        <f t="shared" si="7"/>
        <v>168.75</v>
      </c>
    </row>
    <row r="93" spans="1:13" s="42" customFormat="1" x14ac:dyDescent="0.3">
      <c r="A93" s="37" t="s">
        <v>182</v>
      </c>
      <c r="B93" s="38">
        <f>SUM(B94:B96)</f>
        <v>500</v>
      </c>
      <c r="C93" s="38">
        <f>SUM(C94:C96)</f>
        <v>887</v>
      </c>
      <c r="D93" s="33">
        <f t="shared" si="6"/>
        <v>177.4</v>
      </c>
      <c r="E93" s="40">
        <f>SUM(E94:E96)</f>
        <v>2710</v>
      </c>
      <c r="F93" s="40">
        <f>SUM(F94:F96)</f>
        <v>10002</v>
      </c>
      <c r="G93" s="33">
        <f t="shared" si="4"/>
        <v>369.07749077490774</v>
      </c>
      <c r="H93" s="41">
        <f>SUM(H94:H96)</f>
        <v>260</v>
      </c>
      <c r="I93" s="41">
        <f>SUM(I94:I96)</f>
        <v>535</v>
      </c>
      <c r="J93" s="33">
        <f t="shared" si="5"/>
        <v>205.76923076923077</v>
      </c>
      <c r="K93" s="41">
        <f>SUM(K94:K96)</f>
        <v>240</v>
      </c>
      <c r="L93" s="41">
        <f>SUM(L94:L96)</f>
        <v>286</v>
      </c>
      <c r="M93" s="33">
        <f t="shared" si="7"/>
        <v>119.16666666666667</v>
      </c>
    </row>
    <row r="94" spans="1:13" x14ac:dyDescent="0.3">
      <c r="A94" s="45" t="s">
        <v>148</v>
      </c>
      <c r="B94" s="43">
        <v>160</v>
      </c>
      <c r="C94" s="43">
        <v>241</v>
      </c>
      <c r="D94" s="33">
        <f t="shared" si="6"/>
        <v>150.625</v>
      </c>
      <c r="E94" s="46">
        <v>2000</v>
      </c>
      <c r="F94" s="46">
        <v>8748</v>
      </c>
      <c r="G94" s="33">
        <f t="shared" si="4"/>
        <v>437.4</v>
      </c>
      <c r="H94" s="45">
        <v>40</v>
      </c>
      <c r="I94" s="45">
        <v>65</v>
      </c>
      <c r="J94" s="33">
        <f t="shared" si="5"/>
        <v>162.5</v>
      </c>
      <c r="K94" s="45">
        <v>80</v>
      </c>
      <c r="L94" s="45">
        <v>86</v>
      </c>
      <c r="M94" s="33">
        <f t="shared" si="7"/>
        <v>107.5</v>
      </c>
    </row>
    <row r="95" spans="1:13" x14ac:dyDescent="0.3">
      <c r="A95" s="45" t="s">
        <v>252</v>
      </c>
      <c r="B95" s="43">
        <v>160</v>
      </c>
      <c r="C95" s="43">
        <v>189</v>
      </c>
      <c r="D95" s="33">
        <f t="shared" si="6"/>
        <v>118.125</v>
      </c>
      <c r="E95" s="46">
        <v>610</v>
      </c>
      <c r="F95" s="46">
        <v>1129</v>
      </c>
      <c r="G95" s="33">
        <f t="shared" si="4"/>
        <v>185.08196721311475</v>
      </c>
      <c r="H95" s="45">
        <v>80</v>
      </c>
      <c r="I95" s="45">
        <v>152</v>
      </c>
      <c r="J95" s="33">
        <f t="shared" si="5"/>
        <v>190</v>
      </c>
      <c r="K95" s="45">
        <v>80</v>
      </c>
      <c r="L95" s="45">
        <v>80</v>
      </c>
      <c r="M95" s="33">
        <f t="shared" si="7"/>
        <v>100</v>
      </c>
    </row>
    <row r="96" spans="1:13" x14ac:dyDescent="0.3">
      <c r="A96" s="45" t="s">
        <v>253</v>
      </c>
      <c r="B96" s="43">
        <v>180</v>
      </c>
      <c r="C96" s="43">
        <v>457</v>
      </c>
      <c r="D96" s="33">
        <f t="shared" si="6"/>
        <v>253.88888888888889</v>
      </c>
      <c r="E96" s="46">
        <v>100</v>
      </c>
      <c r="F96" s="46">
        <v>125</v>
      </c>
      <c r="G96" s="33">
        <f t="shared" si="4"/>
        <v>125</v>
      </c>
      <c r="H96" s="45">
        <v>140</v>
      </c>
      <c r="I96" s="45">
        <v>318</v>
      </c>
      <c r="J96" s="33">
        <f t="shared" si="5"/>
        <v>227.14285714285714</v>
      </c>
      <c r="K96" s="45">
        <v>80</v>
      </c>
      <c r="L96" s="45">
        <v>120</v>
      </c>
      <c r="M96" s="33">
        <f t="shared" si="7"/>
        <v>150</v>
      </c>
    </row>
    <row r="97" spans="1:13" s="42" customFormat="1" x14ac:dyDescent="0.3">
      <c r="A97" s="37" t="s">
        <v>183</v>
      </c>
      <c r="B97" s="38">
        <f>SUM(B98:B100)</f>
        <v>680</v>
      </c>
      <c r="C97" s="38">
        <f>SUM(C98:C100)</f>
        <v>1067</v>
      </c>
      <c r="D97" s="33">
        <f t="shared" si="6"/>
        <v>156.91176470588235</v>
      </c>
      <c r="E97" s="40">
        <f>SUM(E98:E100)</f>
        <v>38000</v>
      </c>
      <c r="F97" s="40">
        <f>SUM(F98:F100)</f>
        <v>50882</v>
      </c>
      <c r="G97" s="33">
        <f t="shared" si="4"/>
        <v>133.9</v>
      </c>
      <c r="H97" s="41">
        <f>SUM(H98:H100)</f>
        <v>320</v>
      </c>
      <c r="I97" s="41">
        <f>SUM(I98:I100)</f>
        <v>739</v>
      </c>
      <c r="J97" s="33">
        <f t="shared" si="5"/>
        <v>230.9375</v>
      </c>
      <c r="K97" s="41">
        <f>SUM(K98:K100)</f>
        <v>240</v>
      </c>
      <c r="L97" s="41">
        <f>SUM(L98:L100)</f>
        <v>311</v>
      </c>
      <c r="M97" s="33">
        <f t="shared" si="7"/>
        <v>129.58333333333334</v>
      </c>
    </row>
    <row r="98" spans="1:13" x14ac:dyDescent="0.3">
      <c r="A98" s="45" t="s">
        <v>149</v>
      </c>
      <c r="B98" s="43">
        <v>280</v>
      </c>
      <c r="C98" s="43">
        <v>474</v>
      </c>
      <c r="D98" s="33">
        <f t="shared" si="6"/>
        <v>169.28571428571428</v>
      </c>
      <c r="E98" s="46">
        <v>30000</v>
      </c>
      <c r="F98" s="46">
        <v>37493</v>
      </c>
      <c r="G98" s="33">
        <f t="shared" si="4"/>
        <v>124.97666666666667</v>
      </c>
      <c r="H98" s="45">
        <v>200</v>
      </c>
      <c r="I98" s="45">
        <v>369</v>
      </c>
      <c r="J98" s="33">
        <f t="shared" si="5"/>
        <v>184.5</v>
      </c>
      <c r="K98" s="45">
        <v>80</v>
      </c>
      <c r="L98" s="45">
        <v>90</v>
      </c>
      <c r="M98" s="33">
        <f t="shared" si="7"/>
        <v>112.5</v>
      </c>
    </row>
    <row r="99" spans="1:13" x14ac:dyDescent="0.3">
      <c r="A99" s="45" t="s">
        <v>254</v>
      </c>
      <c r="B99" s="43">
        <v>120</v>
      </c>
      <c r="C99" s="43">
        <v>196</v>
      </c>
      <c r="D99" s="33">
        <f t="shared" si="6"/>
        <v>163.33333333333334</v>
      </c>
      <c r="E99" s="46">
        <v>2500</v>
      </c>
      <c r="F99" s="46">
        <v>4422</v>
      </c>
      <c r="G99" s="33">
        <f t="shared" si="4"/>
        <v>176.88</v>
      </c>
      <c r="H99" s="45">
        <v>60</v>
      </c>
      <c r="I99" s="45">
        <v>70</v>
      </c>
      <c r="J99" s="33">
        <f t="shared" si="5"/>
        <v>116.66666666666667</v>
      </c>
      <c r="K99" s="45">
        <v>80</v>
      </c>
      <c r="L99" s="45">
        <v>80</v>
      </c>
      <c r="M99" s="33">
        <f t="shared" si="7"/>
        <v>100</v>
      </c>
    </row>
    <row r="100" spans="1:13" x14ac:dyDescent="0.3">
      <c r="A100" s="45" t="s">
        <v>255</v>
      </c>
      <c r="B100" s="43">
        <v>280</v>
      </c>
      <c r="C100" s="43">
        <v>397</v>
      </c>
      <c r="D100" s="33">
        <f t="shared" si="6"/>
        <v>141.78571428571428</v>
      </c>
      <c r="E100" s="46">
        <v>5500</v>
      </c>
      <c r="F100" s="46">
        <v>8967</v>
      </c>
      <c r="G100" s="33">
        <f t="shared" si="4"/>
        <v>163.03636363636363</v>
      </c>
      <c r="H100" s="45">
        <v>60</v>
      </c>
      <c r="I100" s="45">
        <v>300</v>
      </c>
      <c r="J100" s="33">
        <f t="shared" si="5"/>
        <v>500</v>
      </c>
      <c r="K100" s="45">
        <v>80</v>
      </c>
      <c r="L100" s="45">
        <v>141</v>
      </c>
      <c r="M100" s="33">
        <f t="shared" si="7"/>
        <v>176.25</v>
      </c>
    </row>
    <row r="101" spans="1:13" s="42" customFormat="1" x14ac:dyDescent="0.3">
      <c r="A101" s="37" t="s">
        <v>184</v>
      </c>
      <c r="B101" s="38">
        <f>SUM(B102:B104)</f>
        <v>468</v>
      </c>
      <c r="C101" s="38">
        <f>SUM(C102:C104)</f>
        <v>736</v>
      </c>
      <c r="D101" s="33">
        <f t="shared" si="6"/>
        <v>157.26495726495727</v>
      </c>
      <c r="E101" s="40">
        <f>SUM(E102:E104)</f>
        <v>9500</v>
      </c>
      <c r="F101" s="40">
        <f>SUM(F102:F104)</f>
        <v>18531</v>
      </c>
      <c r="G101" s="33">
        <f t="shared" si="4"/>
        <v>195.06315789473683</v>
      </c>
      <c r="H101" s="41">
        <f>SUM(H102:H104)</f>
        <v>220</v>
      </c>
      <c r="I101" s="41">
        <f>SUM(I102:I104)</f>
        <v>599</v>
      </c>
      <c r="J101" s="33">
        <f t="shared" si="5"/>
        <v>272.27272727272725</v>
      </c>
      <c r="K101" s="41">
        <f>SUM(K102:K104)</f>
        <v>240</v>
      </c>
      <c r="L101" s="41">
        <f>SUM(L102:L104)</f>
        <v>283</v>
      </c>
      <c r="M101" s="33">
        <f t="shared" si="7"/>
        <v>117.91666666666667</v>
      </c>
    </row>
    <row r="102" spans="1:13" x14ac:dyDescent="0.3">
      <c r="A102" s="45" t="s">
        <v>150</v>
      </c>
      <c r="B102" s="43">
        <v>60</v>
      </c>
      <c r="C102" s="43">
        <v>178</v>
      </c>
      <c r="D102" s="33">
        <f t="shared" si="6"/>
        <v>296.66666666666669</v>
      </c>
      <c r="E102" s="46">
        <v>3500</v>
      </c>
      <c r="F102" s="46">
        <v>5522</v>
      </c>
      <c r="G102" s="33">
        <f t="shared" si="4"/>
        <v>157.77142857142857</v>
      </c>
      <c r="H102" s="45">
        <v>40</v>
      </c>
      <c r="I102" s="45">
        <v>189</v>
      </c>
      <c r="J102" s="33">
        <f t="shared" si="5"/>
        <v>472.5</v>
      </c>
      <c r="K102" s="45">
        <v>80</v>
      </c>
      <c r="L102" s="45">
        <v>120</v>
      </c>
      <c r="M102" s="33">
        <f t="shared" si="7"/>
        <v>150</v>
      </c>
    </row>
    <row r="103" spans="1:13" x14ac:dyDescent="0.3">
      <c r="A103" s="45" t="s">
        <v>256</v>
      </c>
      <c r="B103" s="43">
        <v>232</v>
      </c>
      <c r="C103" s="43">
        <v>255</v>
      </c>
      <c r="D103" s="33">
        <f t="shared" si="6"/>
        <v>109.91379310344827</v>
      </c>
      <c r="E103" s="46">
        <v>500</v>
      </c>
      <c r="F103" s="46">
        <v>3215</v>
      </c>
      <c r="G103" s="33">
        <f t="shared" si="4"/>
        <v>643</v>
      </c>
      <c r="H103" s="45">
        <v>120</v>
      </c>
      <c r="I103" s="45">
        <v>295</v>
      </c>
      <c r="J103" s="33">
        <f t="shared" si="5"/>
        <v>245.83333333333334</v>
      </c>
      <c r="K103" s="45">
        <v>80</v>
      </c>
      <c r="L103" s="45">
        <v>80</v>
      </c>
      <c r="M103" s="33">
        <f t="shared" si="7"/>
        <v>100</v>
      </c>
    </row>
    <row r="104" spans="1:13" x14ac:dyDescent="0.3">
      <c r="A104" s="45" t="s">
        <v>257</v>
      </c>
      <c r="B104" s="43">
        <v>176</v>
      </c>
      <c r="C104" s="43">
        <v>303</v>
      </c>
      <c r="D104" s="33">
        <f t="shared" si="6"/>
        <v>172.15909090909091</v>
      </c>
      <c r="E104" s="46">
        <v>5500</v>
      </c>
      <c r="F104" s="46">
        <v>9794</v>
      </c>
      <c r="G104" s="33">
        <f t="shared" si="4"/>
        <v>178.07272727272726</v>
      </c>
      <c r="H104" s="45">
        <v>60</v>
      </c>
      <c r="I104" s="45">
        <v>115</v>
      </c>
      <c r="J104" s="33">
        <f t="shared" si="5"/>
        <v>191.66666666666666</v>
      </c>
      <c r="K104" s="45">
        <v>80</v>
      </c>
      <c r="L104" s="45">
        <v>83</v>
      </c>
      <c r="M104" s="33">
        <f t="shared" si="7"/>
        <v>103.75</v>
      </c>
    </row>
    <row r="105" spans="1:13" s="42" customFormat="1" x14ac:dyDescent="0.3">
      <c r="A105" s="41" t="s">
        <v>153</v>
      </c>
      <c r="B105" s="38">
        <v>136</v>
      </c>
      <c r="C105" s="38">
        <v>182</v>
      </c>
      <c r="D105" s="33">
        <f t="shared" si="6"/>
        <v>133.8235294117647</v>
      </c>
      <c r="E105" s="40">
        <v>2500</v>
      </c>
      <c r="F105" s="40">
        <v>4499</v>
      </c>
      <c r="G105" s="33">
        <f t="shared" si="4"/>
        <v>179.96</v>
      </c>
      <c r="H105" s="25">
        <v>40</v>
      </c>
      <c r="I105" s="25">
        <v>110</v>
      </c>
      <c r="J105" s="33">
        <f t="shared" si="5"/>
        <v>275</v>
      </c>
      <c r="K105" s="41">
        <v>80</v>
      </c>
      <c r="L105" s="41">
        <v>80</v>
      </c>
      <c r="M105" s="33">
        <f t="shared" si="7"/>
        <v>100</v>
      </c>
    </row>
    <row r="106" spans="1:13" s="42" customFormat="1" x14ac:dyDescent="0.3">
      <c r="A106" s="41" t="s">
        <v>154</v>
      </c>
      <c r="B106" s="38">
        <v>186</v>
      </c>
      <c r="C106" s="38">
        <v>201</v>
      </c>
      <c r="D106" s="33">
        <f t="shared" si="6"/>
        <v>108.06451612903226</v>
      </c>
      <c r="E106" s="40">
        <v>1400</v>
      </c>
      <c r="F106" s="40">
        <v>2180</v>
      </c>
      <c r="G106" s="33">
        <f t="shared" si="4"/>
        <v>155.71428571428572</v>
      </c>
      <c r="H106" s="25">
        <v>20</v>
      </c>
      <c r="I106" s="25">
        <v>102</v>
      </c>
      <c r="J106" s="33">
        <f t="shared" si="5"/>
        <v>510</v>
      </c>
      <c r="K106" s="41">
        <v>80</v>
      </c>
      <c r="L106" s="41">
        <v>120</v>
      </c>
      <c r="M106" s="33">
        <f t="shared" si="7"/>
        <v>150</v>
      </c>
    </row>
    <row r="107" spans="1:13" s="42" customFormat="1" x14ac:dyDescent="0.3">
      <c r="A107" s="41" t="s">
        <v>151</v>
      </c>
      <c r="B107" s="38">
        <v>172</v>
      </c>
      <c r="C107" s="38">
        <v>241</v>
      </c>
      <c r="D107" s="33">
        <f t="shared" si="6"/>
        <v>140.11627906976744</v>
      </c>
      <c r="E107" s="40">
        <v>500</v>
      </c>
      <c r="F107" s="40">
        <v>1138</v>
      </c>
      <c r="G107" s="33">
        <f t="shared" si="4"/>
        <v>227.6</v>
      </c>
      <c r="H107" s="41">
        <v>60</v>
      </c>
      <c r="I107" s="41">
        <v>94</v>
      </c>
      <c r="J107" s="33">
        <f t="shared" si="5"/>
        <v>156.66666666666666</v>
      </c>
      <c r="K107" s="41">
        <v>80</v>
      </c>
      <c r="L107" s="41">
        <v>80</v>
      </c>
      <c r="M107" s="33">
        <f t="shared" si="7"/>
        <v>100</v>
      </c>
    </row>
    <row r="108" spans="1:13" x14ac:dyDescent="0.3">
      <c r="A108" s="70" t="s">
        <v>207</v>
      </c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</row>
    <row r="109" spans="1:13" x14ac:dyDescent="0.3">
      <c r="B109" s="42"/>
      <c r="C109" s="42"/>
      <c r="D109" s="42"/>
    </row>
  </sheetData>
  <mergeCells count="14">
    <mergeCell ref="A1:M1"/>
    <mergeCell ref="A2:M2"/>
    <mergeCell ref="A108:M108"/>
    <mergeCell ref="A4:A7"/>
    <mergeCell ref="H5:J5"/>
    <mergeCell ref="E5:G5"/>
    <mergeCell ref="K5:M5"/>
    <mergeCell ref="H6:J6"/>
    <mergeCell ref="E6:G6"/>
    <mergeCell ref="K6:M6"/>
    <mergeCell ref="H4:J4"/>
    <mergeCell ref="K4:M4"/>
    <mergeCell ref="B4:G4"/>
    <mergeCell ref="B5:D5"/>
  </mergeCells>
  <pageMargins left="0.31496062992125984" right="0.11811023622047245" top="0.74803149606299213" bottom="0.74803149606299213" header="0.31496062992125984" footer="0.31496062992125984"/>
  <pageSetup paperSize="9" scale="8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opLeftCell="A61" workbookViewId="0">
      <selection activeCell="A118" sqref="A118"/>
    </sheetView>
  </sheetViews>
  <sheetFormatPr defaultRowHeight="21" x14ac:dyDescent="0.35"/>
  <cols>
    <col min="1" max="1" width="51.5" style="54" customWidth="1"/>
    <col min="2" max="4" width="14.25" style="54" customWidth="1"/>
    <col min="5" max="16384" width="9" style="54"/>
  </cols>
  <sheetData>
    <row r="1" spans="1:4" x14ac:dyDescent="0.35">
      <c r="A1" s="79" t="s">
        <v>202</v>
      </c>
      <c r="B1" s="79"/>
      <c r="C1" s="79"/>
      <c r="D1" s="79"/>
    </row>
    <row r="2" spans="1:4" x14ac:dyDescent="0.35">
      <c r="A2" s="79" t="s">
        <v>206</v>
      </c>
      <c r="B2" s="79"/>
      <c r="C2" s="79"/>
      <c r="D2" s="79"/>
    </row>
    <row r="3" spans="1:4" x14ac:dyDescent="0.35">
      <c r="A3" s="79" t="s">
        <v>201</v>
      </c>
      <c r="B3" s="79"/>
      <c r="C3" s="79"/>
      <c r="D3" s="79"/>
    </row>
    <row r="5" spans="1:4" x14ac:dyDescent="0.35">
      <c r="A5" s="80" t="s">
        <v>125</v>
      </c>
      <c r="B5" s="80" t="s">
        <v>170</v>
      </c>
      <c r="C5" s="80"/>
      <c r="D5" s="80"/>
    </row>
    <row r="6" spans="1:4" x14ac:dyDescent="0.35">
      <c r="A6" s="80"/>
      <c r="B6" s="80"/>
      <c r="C6" s="80"/>
      <c r="D6" s="80"/>
    </row>
    <row r="7" spans="1:4" x14ac:dyDescent="0.35">
      <c r="A7" s="80"/>
      <c r="B7" s="80"/>
      <c r="C7" s="80"/>
      <c r="D7" s="80"/>
    </row>
    <row r="8" spans="1:4" x14ac:dyDescent="0.35">
      <c r="A8" s="80"/>
      <c r="B8" s="55" t="s">
        <v>126</v>
      </c>
      <c r="C8" s="55" t="s">
        <v>200</v>
      </c>
      <c r="D8" s="55" t="s">
        <v>157</v>
      </c>
    </row>
    <row r="9" spans="1:4" x14ac:dyDescent="0.35">
      <c r="A9" s="56" t="s">
        <v>170</v>
      </c>
      <c r="B9" s="57">
        <f>SUM('โครง 1-6'!B8+'โครง 1-6'!E8+'โครง 1-6'!H8+'โครง 1-6'!K8+'โครง 1-6'!N8+'โครง 1-6'!Q8+'โครง 8'!B9+'โครง 8'!E9+'ผลผลิตที่ และโครง 9-10'!B8+'ผลผลิตที่ และโครง 9-10'!E8+'ผลผลิตที่ และโครง 9-10'!H8+'ผลผลิตที่ และโครง 9-10'!K8)</f>
        <v>3684880</v>
      </c>
      <c r="C9" s="57">
        <f>SUM('โครง 1-6'!C8+'โครง 1-6'!F8+'โครง 1-6'!I8+'โครง 1-6'!L8+'โครง 1-6'!O8+'โครง 1-6'!R8+'โครง 8'!C9+'โครง 8'!F9+'ผลผลิตที่ และโครง 9-10'!C8+'ผลผลิตที่ และโครง 9-10'!F8+'ผลผลิตที่ และโครง 9-10'!I8+'ผลผลิตที่ และโครง 9-10'!L8)</f>
        <v>4265819</v>
      </c>
      <c r="D9" s="58">
        <f>SUM(C9*100/B9)</f>
        <v>115.76547947287293</v>
      </c>
    </row>
    <row r="10" spans="1:4" x14ac:dyDescent="0.35">
      <c r="A10" s="28" t="s">
        <v>258</v>
      </c>
      <c r="B10" s="32">
        <f>SUM('โครง 8'!B10)</f>
        <v>700</v>
      </c>
      <c r="C10" s="32">
        <f>SUM('โครง 8'!C10)</f>
        <v>812</v>
      </c>
      <c r="D10" s="59">
        <f t="shared" ref="D10:D72" si="0">SUM(C10*100/B10)</f>
        <v>116</v>
      </c>
    </row>
    <row r="11" spans="1:4" x14ac:dyDescent="0.35">
      <c r="A11" s="29" t="s">
        <v>0</v>
      </c>
      <c r="B11" s="32">
        <f>SUM('โครง 8'!B11)</f>
        <v>3000</v>
      </c>
      <c r="C11" s="32">
        <f>SUM('โครง 8'!C11)</f>
        <v>3224</v>
      </c>
      <c r="D11" s="59">
        <f t="shared" si="0"/>
        <v>107.46666666666667</v>
      </c>
    </row>
    <row r="12" spans="1:4" x14ac:dyDescent="0.35">
      <c r="A12" s="30" t="s">
        <v>1</v>
      </c>
      <c r="B12" s="32">
        <f>SUM('โครง 8'!B12+'โครง 8'!E12)</f>
        <v>1000</v>
      </c>
      <c r="C12" s="32">
        <f>SUM('โครง 8'!C12+'โครง 8'!F12)</f>
        <v>1287</v>
      </c>
      <c r="D12" s="59">
        <f t="shared" si="0"/>
        <v>128.69999999999999</v>
      </c>
    </row>
    <row r="13" spans="1:4" x14ac:dyDescent="0.35">
      <c r="A13" s="29" t="s">
        <v>267</v>
      </c>
      <c r="B13" s="32">
        <f>SUM('โครง 1-6'!N9+'โครง 8'!E13)</f>
        <v>2100</v>
      </c>
      <c r="C13" s="32">
        <f>SUM('โครง 1-6'!O9+'โครง 8'!F13)</f>
        <v>2429</v>
      </c>
      <c r="D13" s="59">
        <f t="shared" si="0"/>
        <v>115.66666666666667</v>
      </c>
    </row>
    <row r="14" spans="1:4" x14ac:dyDescent="0.35">
      <c r="A14" s="31" t="s">
        <v>185</v>
      </c>
      <c r="B14" s="32">
        <f>SUM('โครง 8'!E14)</f>
        <v>100</v>
      </c>
      <c r="C14" s="32">
        <f>SUM('โครง 8'!F14)</f>
        <v>177</v>
      </c>
      <c r="D14" s="59">
        <f t="shared" si="0"/>
        <v>177</v>
      </c>
    </row>
    <row r="15" spans="1:4" s="60" customFormat="1" x14ac:dyDescent="0.35">
      <c r="A15" s="56" t="s">
        <v>208</v>
      </c>
      <c r="B15" s="57">
        <f>SUM('โครง 1-6'!B10+'โครง 1-6'!K10+'โครง 8'!B15+'โครง 8'!E15+'ผลผลิตที่ และโครง 9-10'!B9+'ผลผลิตที่ และโครง 9-10'!E9+'ผลผลิตที่ และโครง 9-10'!H9+'ผลผลิตที่ และโครง 9-10'!K9)</f>
        <v>402410</v>
      </c>
      <c r="C15" s="57">
        <f>SUM(C16:C17)</f>
        <v>491545</v>
      </c>
      <c r="D15" s="58">
        <f t="shared" si="0"/>
        <v>122.15029447578341</v>
      </c>
    </row>
    <row r="16" spans="1:4" x14ac:dyDescent="0.35">
      <c r="A16" s="61" t="s">
        <v>128</v>
      </c>
      <c r="B16" s="32">
        <f>SUM('โครง 1-6'!B11+'โครง 1-6'!K11+'โครง 8'!B16+'โครง 8'!E16+'ผลผลิตที่ และโครง 9-10'!B10+'ผลผลิตที่ และโครง 9-10'!E10+'ผลผลิตที่ และโครง 9-10'!H10+'ผลผลิตที่ และโครง 9-10'!K10)</f>
        <v>320000</v>
      </c>
      <c r="C16" s="32">
        <f>SUM('โครง 1-6'!C11+'โครง 1-6'!L11+'โครง 1-6'!R11+'โครง 8'!C16+'โครง 8'!F16+'ผลผลิตที่ และโครง 9-10'!C10+'ผลผลิตที่ และโครง 9-10'!F10+'ผลผลิตที่ และโครง 9-10'!I10+'ผลผลิตที่ และโครง 9-10'!L10)</f>
        <v>409366</v>
      </c>
      <c r="D16" s="59">
        <f t="shared" si="0"/>
        <v>127.926875</v>
      </c>
    </row>
    <row r="17" spans="1:4" x14ac:dyDescent="0.35">
      <c r="A17" s="61" t="s">
        <v>209</v>
      </c>
      <c r="B17" s="32">
        <f>SUM('โครง 1-6'!B12+'โครง 1-6'!K12+'โครง 8'!B17+'โครง 8'!E17+'ผลผลิตที่ และโครง 9-10'!B11+'ผลผลิตที่ และโครง 9-10'!E11+'ผลผลิตที่ และโครง 9-10'!H11+'ผลผลิตที่ และโครง 9-10'!K11)</f>
        <v>82410</v>
      </c>
      <c r="C17" s="32">
        <f>SUM('โครง 1-6'!C12+'โครง 1-6'!L12+'โครง 1-6'!R12+'โครง 8'!C17+'โครง 8'!F17+'ผลผลิตที่ และโครง 9-10'!C11+'ผลผลิตที่ และโครง 9-10'!F11+'ผลผลิตที่ และโครง 9-10'!I11+'ผลผลิตที่ และโครง 9-10'!L11)</f>
        <v>82179</v>
      </c>
      <c r="D17" s="59">
        <f t="shared" si="0"/>
        <v>99.719694211867491</v>
      </c>
    </row>
    <row r="18" spans="1:4" s="60" customFormat="1" x14ac:dyDescent="0.35">
      <c r="A18" s="56" t="s">
        <v>259</v>
      </c>
      <c r="B18" s="57">
        <f>SUM('โครง 1-6'!B13+'โครง 1-6'!K13+'โครง 8'!B18+'โครง 8'!E18+'ผลผลิตที่ และโครง 9-10'!B12+'ผลผลิตที่ และโครง 9-10'!E12+'ผลผลิตที่ และโครง 9-10'!H12+'ผลผลิตที่ และโครง 9-10'!K12)</f>
        <v>21522</v>
      </c>
      <c r="C18" s="57">
        <f>SUM('โครง 1-6'!C13+'โครง 1-6'!L13+'โครง 1-6'!R13+'โครง 8'!C18+'โครง 8'!F18+'ผลผลิตที่ และโครง 9-10'!C12+'ผลผลิตที่ และโครง 9-10'!F12+'ผลผลิตที่ และโครง 9-10'!I12+'ผลผลิตที่ และโครง 9-10'!L12)</f>
        <v>28537</v>
      </c>
      <c r="D18" s="58">
        <f t="shared" si="0"/>
        <v>132.59455440944151</v>
      </c>
    </row>
    <row r="19" spans="1:4" x14ac:dyDescent="0.35">
      <c r="A19" s="61" t="s">
        <v>129</v>
      </c>
      <c r="B19" s="57">
        <f>SUM('โครง 1-6'!B14+'โครง 1-6'!K14+'โครง 8'!B19+'โครง 8'!E19+'ผลผลิตที่ และโครง 9-10'!B13+'ผลผลิตที่ และโครง 9-10'!E13+'ผลผลิตที่ และโครง 9-10'!H13+'ผลผลิตที่ และโครง 9-10'!K13)</f>
        <v>7948</v>
      </c>
      <c r="C19" s="32">
        <f>SUM('โครง 1-6'!C14+'โครง 1-6'!L14+'โครง 1-6'!R14+'โครง 8'!C19+'โครง 8'!F19+'ผลผลิตที่ และโครง 9-10'!C13+'ผลผลิตที่ และโครง 9-10'!F13+'ผลผลิตที่ และโครง 9-10'!I13+'ผลผลิตที่ และโครง 9-10'!L13)</f>
        <v>11030</v>
      </c>
      <c r="D19" s="59">
        <f t="shared" si="0"/>
        <v>138.77705083039757</v>
      </c>
    </row>
    <row r="20" spans="1:4" x14ac:dyDescent="0.35">
      <c r="A20" s="61" t="s">
        <v>210</v>
      </c>
      <c r="B20" s="57">
        <f>SUM('โครง 1-6'!B15+'โครง 1-6'!K15+'โครง 8'!B20+'โครง 8'!E20+'ผลผลิตที่ และโครง 9-10'!B14+'ผลผลิตที่ และโครง 9-10'!E14+'ผลผลิตที่ และโครง 9-10'!H14+'ผลผลิตที่ และโครง 9-10'!K14)</f>
        <v>7428</v>
      </c>
      <c r="C20" s="32">
        <f>SUM('โครง 1-6'!C15+'โครง 1-6'!L15+'โครง 1-6'!R15+'โครง 8'!C20+'โครง 8'!F20+'ผลผลิตที่ และโครง 9-10'!C14+'ผลผลิตที่ และโครง 9-10'!F14+'ผลผลิตที่ และโครง 9-10'!I14+'ผลผลิตที่ และโครง 9-10'!L14)</f>
        <v>8557</v>
      </c>
      <c r="D20" s="59">
        <f t="shared" si="0"/>
        <v>115.19924609585352</v>
      </c>
    </row>
    <row r="21" spans="1:4" x14ac:dyDescent="0.35">
      <c r="A21" s="61" t="s">
        <v>211</v>
      </c>
      <c r="B21" s="57">
        <f>SUM('โครง 1-6'!B16+'โครง 1-6'!K16+'โครง 8'!B21+'โครง 8'!E21+'ผลผลิตที่ และโครง 9-10'!B15+'ผลผลิตที่ และโครง 9-10'!E15+'ผลผลิตที่ และโครง 9-10'!H15+'ผลผลิตที่ และโครง 9-10'!K15)</f>
        <v>3126</v>
      </c>
      <c r="C21" s="32">
        <f>SUM('โครง 1-6'!C16+'โครง 1-6'!L16+'โครง 1-6'!R16+'โครง 8'!C21+'โครง 8'!F21+'ผลผลิตที่ และโครง 9-10'!C15+'ผลผลิตที่ และโครง 9-10'!F15+'ผลผลิตที่ และโครง 9-10'!I15+'ผลผลิตที่ และโครง 9-10'!L15)</f>
        <v>5345</v>
      </c>
      <c r="D21" s="59">
        <f t="shared" si="0"/>
        <v>170.98528470889315</v>
      </c>
    </row>
    <row r="22" spans="1:4" x14ac:dyDescent="0.35">
      <c r="A22" s="61" t="s">
        <v>212</v>
      </c>
      <c r="B22" s="57">
        <f>SUM('โครง 1-6'!B17+'โครง 1-6'!K17+'โครง 8'!B22+'โครง 8'!E22+'ผลผลิตที่ และโครง 9-10'!B16+'ผลผลิตที่ และโครง 9-10'!E16+'ผลผลิตที่ และโครง 9-10'!H16+'ผลผลิตที่ และโครง 9-10'!K16)</f>
        <v>3020</v>
      </c>
      <c r="C22" s="32">
        <f>SUM('โครง 1-6'!C17+'โครง 1-6'!L17+'โครง 1-6'!R17+'โครง 8'!C22+'โครง 8'!F22+'ผลผลิตที่ และโครง 9-10'!C16+'ผลผลิตที่ และโครง 9-10'!F16+'ผลผลิตที่ และโครง 9-10'!I16+'ผลผลิตที่ และโครง 9-10'!L16)</f>
        <v>3605</v>
      </c>
      <c r="D22" s="59">
        <f t="shared" si="0"/>
        <v>119.37086092715232</v>
      </c>
    </row>
    <row r="23" spans="1:4" s="60" customFormat="1" x14ac:dyDescent="0.35">
      <c r="A23" s="56" t="s">
        <v>260</v>
      </c>
      <c r="B23" s="57">
        <f>SUM('โครง 1-6'!B18+'โครง 1-6'!H18+'โครง 1-6'!K18+'โครง 8'!B23+'โครง 8'!E23+'ผลผลิตที่ และโครง 9-10'!B17+'ผลผลิตที่ และโครง 9-10'!E17+'ผลผลิตที่ และโครง 9-10'!H17+'ผลผลิตที่ และโครง 9-10'!K17)</f>
        <v>285650</v>
      </c>
      <c r="C23" s="57">
        <f>SUM('โครง 1-6'!C18+'โครง 1-6'!I18+'โครง 1-6'!L18+'โครง 1-6'!R18+'โครง 8'!C23+'โครง 8'!F23+'ผลผลิตที่ และโครง 9-10'!C17+'ผลผลิตที่ และโครง 9-10'!F17+'ผลผลิตที่ และโครง 9-10'!I17+'ผลผลิตที่ และโครง 9-10'!L17)</f>
        <v>423287</v>
      </c>
      <c r="D23" s="58">
        <f t="shared" si="0"/>
        <v>148.18379135305443</v>
      </c>
    </row>
    <row r="24" spans="1:4" x14ac:dyDescent="0.35">
      <c r="A24" s="61" t="s">
        <v>130</v>
      </c>
      <c r="B24" s="57">
        <f>SUM('โครง 1-6'!B19+'โครง 1-6'!H19+'โครง 1-6'!K19+'โครง 8'!B24+'โครง 8'!E24+'ผลผลิตที่ และโครง 9-10'!B18+'ผลผลิตที่ และโครง 9-10'!E18+'ผลผลิตที่ และโครง 9-10'!H18+'ผลผลิตที่ และโครง 9-10'!K18)</f>
        <v>230715</v>
      </c>
      <c r="C24" s="32">
        <f>SUM('โครง 1-6'!C19+'โครง 1-6'!I19+'โครง 1-6'!L19+'โครง 1-6'!R19+'โครง 8'!C24+'โครง 8'!F24+'ผลผลิตที่ และโครง 9-10'!C18+'ผลผลิตที่ และโครง 9-10'!F18+'ผลผลิตที่ และโครง 9-10'!I18+'ผลผลิตที่ และโครง 9-10'!L18)</f>
        <v>336462</v>
      </c>
      <c r="D24" s="59">
        <f t="shared" si="0"/>
        <v>145.83447110070867</v>
      </c>
    </row>
    <row r="25" spans="1:4" x14ac:dyDescent="0.35">
      <c r="A25" s="61" t="s">
        <v>131</v>
      </c>
      <c r="B25" s="57">
        <f>SUM('โครง 1-6'!B20+'โครง 1-6'!H20+'โครง 1-6'!K20+'โครง 8'!B25+'โครง 8'!E25+'ผลผลิตที่ และโครง 9-10'!B19+'ผลผลิตที่ และโครง 9-10'!E19+'ผลผลิตที่ และโครง 9-10'!H19+'ผลผลิตที่ และโครง 9-10'!K19)</f>
        <v>49020</v>
      </c>
      <c r="C25" s="32">
        <f>SUM('โครง 1-6'!C20+'โครง 1-6'!I20+'โครง 1-6'!L20+'โครง 1-6'!R20+'โครง 8'!C25+'โครง 8'!F25+'ผลผลิตที่ และโครง 9-10'!C19+'ผลผลิตที่ และโครง 9-10'!F19+'ผลผลิตที่ และโครง 9-10'!I19+'ผลผลิตที่ และโครง 9-10'!L19)</f>
        <v>78756</v>
      </c>
      <c r="D25" s="59">
        <f t="shared" si="0"/>
        <v>160.6609547123623</v>
      </c>
    </row>
    <row r="26" spans="1:4" x14ac:dyDescent="0.35">
      <c r="A26" s="61" t="s">
        <v>132</v>
      </c>
      <c r="B26" s="57">
        <f>SUM('โครง 1-6'!B21+'โครง 1-6'!H21+'โครง 1-6'!K21+'โครง 8'!B26+'โครง 8'!E26+'ผลผลิตที่ และโครง 9-10'!B20+'ผลผลิตที่ และโครง 9-10'!E20+'ผลผลิตที่ และโครง 9-10'!H20+'ผลผลิตที่ และโครง 9-10'!K20)</f>
        <v>5915</v>
      </c>
      <c r="C26" s="32">
        <f>SUM('โครง 1-6'!C21+'โครง 1-6'!I21+'โครง 1-6'!L21+'โครง 1-6'!R21+'โครง 8'!C26+'โครง 8'!F26+'ผลผลิตที่ และโครง 9-10'!C20+'ผลผลิตที่ และโครง 9-10'!F20+'ผลผลิตที่ และโครง 9-10'!I20+'ผลผลิตที่ และโครง 9-10'!L20)</f>
        <v>8069</v>
      </c>
      <c r="D26" s="59">
        <f t="shared" si="0"/>
        <v>136.41589180050718</v>
      </c>
    </row>
    <row r="27" spans="1:4" s="60" customFormat="1" x14ac:dyDescent="0.35">
      <c r="A27" s="56" t="s">
        <v>261</v>
      </c>
      <c r="B27" s="57">
        <f>SUM('โครง 1-6'!B22+'โครง 1-6'!H22+'โครง 1-6'!K22+'โครง 8'!B27+'โครง 8'!E27+'ผลผลิตที่ และโครง 9-10'!B21+'ผลผลิตที่ และโครง 9-10'!E21+'ผลผลิตที่ และโครง 9-10'!H21+'ผลผลิตที่ และโครง 9-10'!K21)</f>
        <v>54316</v>
      </c>
      <c r="C27" s="57">
        <f>SUM('โครง 1-6'!C22+'โครง 1-6'!I22+'โครง 1-6'!L22+'โครง 1-6'!R22+'โครง 8'!C27+'โครง 8'!F27+'ผลผลิตที่ และโครง 9-10'!C21+'ผลผลิตที่ และโครง 9-10'!F21+'ผลผลิตที่ และโครง 9-10'!I21+'ผลผลิตที่ และโครง 9-10'!L21)</f>
        <v>94732</v>
      </c>
      <c r="D27" s="58">
        <f t="shared" si="0"/>
        <v>174.4090139185507</v>
      </c>
    </row>
    <row r="28" spans="1:4" x14ac:dyDescent="0.35">
      <c r="A28" s="61" t="s">
        <v>133</v>
      </c>
      <c r="B28" s="57">
        <f>SUM('โครง 1-6'!B23+'โครง 1-6'!H23+'โครง 1-6'!K23+'โครง 8'!B28+'โครง 8'!E28+'ผลผลิตที่ และโครง 9-10'!B22+'ผลผลิตที่ และโครง 9-10'!E22+'ผลผลิตที่ และโครง 9-10'!H22+'ผลผลิตที่ และโครง 9-10'!K22)</f>
        <v>24006</v>
      </c>
      <c r="C28" s="32">
        <f>SUM('โครง 1-6'!C23+'โครง 1-6'!I23+'โครง 1-6'!L23+'โครง 1-6'!R23+'โครง 8'!C28+'โครง 8'!F28+'ผลผลิตที่ และโครง 9-10'!C22+'ผลผลิตที่ และโครง 9-10'!F22+'ผลผลิตที่ และโครง 9-10'!I22+'ผลผลิตที่ และโครง 9-10'!L22)</f>
        <v>40600</v>
      </c>
      <c r="D28" s="59">
        <f t="shared" si="0"/>
        <v>169.12438557027409</v>
      </c>
    </row>
    <row r="29" spans="1:4" x14ac:dyDescent="0.35">
      <c r="A29" s="61" t="s">
        <v>213</v>
      </c>
      <c r="B29" s="57">
        <f>SUM('โครง 1-6'!B24+'โครง 1-6'!H24+'โครง 1-6'!K24+'โครง 8'!B29+'โครง 8'!E29+'ผลผลิตที่ และโครง 9-10'!B23+'ผลผลิตที่ และโครง 9-10'!E23+'ผลผลิตที่ และโครง 9-10'!H23+'ผลผลิตที่ และโครง 9-10'!K23)</f>
        <v>8570</v>
      </c>
      <c r="C29" s="32">
        <f>SUM('โครง 1-6'!C24+'โครง 1-6'!I24+'โครง 1-6'!L24+'โครง 1-6'!R24+'โครง 8'!C29+'โครง 8'!F29+'ผลผลิตที่ และโครง 9-10'!C23+'ผลผลิตที่ และโครง 9-10'!F23+'ผลผลิตที่ และโครง 9-10'!I23+'ผลผลิตที่ และโครง 9-10'!L23)</f>
        <v>12860</v>
      </c>
      <c r="D29" s="59">
        <f t="shared" si="0"/>
        <v>150.05834305717619</v>
      </c>
    </row>
    <row r="30" spans="1:4" x14ac:dyDescent="0.35">
      <c r="A30" s="61" t="s">
        <v>214</v>
      </c>
      <c r="B30" s="57">
        <f>SUM('โครง 1-6'!B25+'โครง 1-6'!H25+'โครง 1-6'!K25+'โครง 8'!B30+'โครง 8'!E30+'ผลผลิตที่ และโครง 9-10'!B24+'ผลผลิตที่ และโครง 9-10'!E24+'ผลผลิตที่ และโครง 9-10'!H24+'ผลผลิตที่ และโครง 9-10'!K24)</f>
        <v>13170</v>
      </c>
      <c r="C30" s="32">
        <f>SUM('โครง 1-6'!C25+'โครง 1-6'!I25+'โครง 1-6'!L25+'โครง 1-6'!R25+'โครง 8'!C30+'โครง 8'!F30+'ผลผลิตที่ และโครง 9-10'!C24+'ผลผลิตที่ และโครง 9-10'!F24+'ผลผลิตที่ และโครง 9-10'!I24+'ผลผลิตที่ และโครง 9-10'!L24)</f>
        <v>19060</v>
      </c>
      <c r="D30" s="59">
        <f t="shared" si="0"/>
        <v>144.72285497342446</v>
      </c>
    </row>
    <row r="31" spans="1:4" x14ac:dyDescent="0.35">
      <c r="A31" s="61" t="s">
        <v>215</v>
      </c>
      <c r="B31" s="57">
        <f>SUM('โครง 1-6'!B26+'โครง 1-6'!H26+'โครง 1-6'!K26+'โครง 8'!B31+'โครง 8'!E31+'ผลผลิตที่ และโครง 9-10'!B25+'ผลผลิตที่ และโครง 9-10'!E25+'ผลผลิตที่ และโครง 9-10'!H25+'ผลผลิตที่ และโครง 9-10'!K25)</f>
        <v>8570</v>
      </c>
      <c r="C31" s="32">
        <f>SUM('โครง 1-6'!C26+'โครง 1-6'!I26+'โครง 1-6'!L26+'โครง 1-6'!R26+'โครง 8'!C31+'โครง 8'!F31+'ผลผลิตที่ และโครง 9-10'!C25+'ผลผลิตที่ และโครง 9-10'!F25+'ผลผลิตที่ และโครง 9-10'!I25+'ผลผลิตที่ และโครง 9-10'!L25)</f>
        <v>22212</v>
      </c>
      <c r="D31" s="59">
        <f t="shared" si="0"/>
        <v>259.18319719953325</v>
      </c>
    </row>
    <row r="32" spans="1:4" s="60" customFormat="1" x14ac:dyDescent="0.35">
      <c r="A32" s="56" t="s">
        <v>262</v>
      </c>
      <c r="B32" s="57">
        <f>SUM('โครง 1-6'!B27+'โครง 1-6'!K27+'โครง 8'!B32+'โครง 8'!E32+'ผลผลิตที่ และโครง 9-10'!B26+'ผลผลิตที่ และโครง 9-10'!E26+'ผลผลิตที่ และโครง 9-10'!H26+'ผลผลิตที่ และโครง 9-10'!K26)</f>
        <v>109629</v>
      </c>
      <c r="C32" s="57">
        <f>SUM('โครง 1-6'!C27+'โครง 1-6'!L27+'โครง 1-6'!R27+'โครง 8'!C32+'โครง 8'!F32+'ผลผลิตที่ และโครง 9-10'!C26+'ผลผลิตที่ และโครง 9-10'!F26+'ผลผลิตที่ และโครง 9-10'!I26+'ผลผลิตที่ และโครง 9-10'!L26)</f>
        <v>130773</v>
      </c>
      <c r="D32" s="58">
        <f t="shared" si="0"/>
        <v>119.28686752592836</v>
      </c>
    </row>
    <row r="33" spans="1:4" x14ac:dyDescent="0.35">
      <c r="A33" s="61" t="s">
        <v>134</v>
      </c>
      <c r="B33" s="57">
        <f>SUM('โครง 1-6'!B28+'โครง 1-6'!K28+'โครง 8'!B33+'โครง 8'!E33+'ผลผลิตที่ และโครง 9-10'!B27+'ผลผลิตที่ และโครง 9-10'!E27+'ผลผลิตที่ และโครง 9-10'!H27+'ผลผลิตที่ และโครง 9-10'!K27)</f>
        <v>93999</v>
      </c>
      <c r="C33" s="32">
        <f>SUM('โครง 1-6'!C28+'โครง 1-6'!L28+'โครง 1-6'!R28+'โครง 8'!C33+'โครง 8'!F33+'ผลผลิตที่ และโครง 9-10'!C27+'ผลผลิตที่ และโครง 9-10'!F27+'ผลผลิตที่ และโครง 9-10'!I27+'ผลผลิตที่ และโครง 9-10'!L27)</f>
        <v>107501</v>
      </c>
      <c r="D33" s="59">
        <f t="shared" si="0"/>
        <v>114.36398259555953</v>
      </c>
    </row>
    <row r="34" spans="1:4" x14ac:dyDescent="0.35">
      <c r="A34" s="61" t="s">
        <v>216</v>
      </c>
      <c r="B34" s="57">
        <f>SUM('โครง 1-6'!B29+'โครง 1-6'!K29+'โครง 8'!B34+'โครง 8'!E34+'ผลผลิตที่ และโครง 9-10'!B28+'ผลผลิตที่ และโครง 9-10'!E28+'ผลผลิตที่ และโครง 9-10'!H28+'ผลผลิตที่ และโครง 9-10'!K28)</f>
        <v>4770</v>
      </c>
      <c r="C34" s="32">
        <f>SUM('โครง 1-6'!C29+'โครง 1-6'!L29+'โครง 1-6'!R29+'โครง 8'!C34+'โครง 8'!F34+'ผลผลิตที่ และโครง 9-10'!C28+'ผลผลิตที่ และโครง 9-10'!F28+'ผลผลิตที่ และโครง 9-10'!I28+'ผลผลิตที่ และโครง 9-10'!L28)</f>
        <v>7939</v>
      </c>
      <c r="D34" s="59">
        <f t="shared" si="0"/>
        <v>166.43605870020966</v>
      </c>
    </row>
    <row r="35" spans="1:4" x14ac:dyDescent="0.35">
      <c r="A35" s="61" t="s">
        <v>217</v>
      </c>
      <c r="B35" s="57">
        <f>SUM('โครง 1-6'!B30+'โครง 1-6'!K30+'โครง 8'!B35+'โครง 8'!E35+'ผลผลิตที่ และโครง 9-10'!B29+'ผลผลิตที่ และโครง 9-10'!E29+'ผลผลิตที่ และโครง 9-10'!H29+'ผลผลิตที่ และโครง 9-10'!K29)</f>
        <v>3610</v>
      </c>
      <c r="C35" s="32">
        <f>SUM('โครง 1-6'!C30+'โครง 1-6'!L30+'โครง 1-6'!R30+'โครง 8'!C35+'โครง 8'!F35+'ผลผลิตที่ และโครง 9-10'!C29+'ผลผลิตที่ และโครง 9-10'!F29+'ผลผลิตที่ และโครง 9-10'!I29+'ผลผลิตที่ และโครง 9-10'!L29)</f>
        <v>3043</v>
      </c>
      <c r="D35" s="59">
        <f t="shared" si="0"/>
        <v>84.29362880886427</v>
      </c>
    </row>
    <row r="36" spans="1:4" x14ac:dyDescent="0.35">
      <c r="A36" s="61" t="s">
        <v>218</v>
      </c>
      <c r="B36" s="57">
        <f>SUM('โครง 1-6'!B31+'โครง 1-6'!K31+'โครง 8'!B36+'โครง 8'!E36+'ผลผลิตที่ และโครง 9-10'!B30+'ผลผลิตที่ และโครง 9-10'!E30+'ผลผลิตที่ และโครง 9-10'!H30+'ผลผลิตที่ และโครง 9-10'!K30)</f>
        <v>7250</v>
      </c>
      <c r="C36" s="32">
        <f>SUM('โครง 1-6'!C31+'โครง 1-6'!L31+'โครง 1-6'!R31+'โครง 8'!C36+'โครง 8'!F36+'ผลผลิตที่ และโครง 9-10'!C30+'ผลผลิตที่ และโครง 9-10'!F30+'ผลผลิตที่ และโครง 9-10'!I30+'ผลผลิตที่ และโครง 9-10'!L30)</f>
        <v>12290</v>
      </c>
      <c r="D36" s="59">
        <f t="shared" si="0"/>
        <v>169.51724137931035</v>
      </c>
    </row>
    <row r="37" spans="1:4" s="60" customFormat="1" x14ac:dyDescent="0.35">
      <c r="A37" s="56" t="s">
        <v>263</v>
      </c>
      <c r="B37" s="57">
        <f>SUM('โครง 1-6'!B32+'โครง 1-6'!H32+'โครง 1-6'!K32+'โครง 8'!B37+'โครง 8'!E37+'ผลผลิตที่ และโครง 9-10'!B31+'ผลผลิตที่ และโครง 9-10'!E31+'ผลผลิตที่ และโครง 9-10'!H31+'ผลผลิตที่ และโครง 9-10'!K31)</f>
        <v>25590</v>
      </c>
      <c r="C37" s="57">
        <f>SUM('โครง 1-6'!C32+'โครง 1-6'!I32+'โครง 1-6'!L32+'โครง 1-6'!R32+'โครง 8'!C37+'โครง 8'!F37+'ผลผลิตที่ และโครง 9-10'!C31+'ผลผลิตที่ และโครง 9-10'!F31+'ผลผลิตที่ และโครง 9-10'!I31+'ผลผลิตที่ และโครง 9-10'!L31)</f>
        <v>64947</v>
      </c>
      <c r="D37" s="58">
        <f t="shared" si="0"/>
        <v>253.79835873388043</v>
      </c>
    </row>
    <row r="38" spans="1:4" x14ac:dyDescent="0.35">
      <c r="A38" s="61" t="s">
        <v>135</v>
      </c>
      <c r="B38" s="57">
        <f>SUM('โครง 1-6'!B33+'โครง 1-6'!H33+'โครง 1-6'!K33+'โครง 8'!B38+'โครง 8'!E38+'ผลผลิตที่ และโครง 9-10'!B32+'ผลผลิตที่ และโครง 9-10'!E32+'ผลผลิตที่ และโครง 9-10'!H32+'ผลผลิตที่ และโครง 9-10'!K32)</f>
        <v>14580</v>
      </c>
      <c r="C38" s="32">
        <f>SUM('โครง 1-6'!C33+'โครง 1-6'!I33+'โครง 1-6'!L33+'โครง 1-6'!R33+'โครง 8'!C38+'โครง 8'!F38+'ผลผลิตที่ และโครง 9-10'!C32+'ผลผลิตที่ และโครง 9-10'!F32+'ผลผลิตที่ และโครง 9-10'!I32+'ผลผลิตที่ และโครง 9-10'!L32)</f>
        <v>45333</v>
      </c>
      <c r="D38" s="59">
        <f t="shared" si="0"/>
        <v>310.92592592592592</v>
      </c>
    </row>
    <row r="39" spans="1:4" x14ac:dyDescent="0.35">
      <c r="A39" s="61" t="s">
        <v>219</v>
      </c>
      <c r="B39" s="57">
        <f>SUM('โครง 1-6'!B34+'โครง 1-6'!H34+'โครง 1-6'!K34+'โครง 8'!B39+'โครง 8'!E39+'ผลผลิตที่ และโครง 9-10'!B33+'ผลผลิตที่ และโครง 9-10'!E33+'ผลผลิตที่ และโครง 9-10'!H33+'ผลผลิตที่ และโครง 9-10'!K33)</f>
        <v>2276</v>
      </c>
      <c r="C39" s="32">
        <f>SUM('โครง 1-6'!C34+'โครง 1-6'!I34+'โครง 1-6'!L34+'โครง 1-6'!R34+'โครง 8'!C39+'โครง 8'!F39+'ผลผลิตที่ และโครง 9-10'!C33+'ผลผลิตที่ และโครง 9-10'!F33+'ผลผลิตที่ และโครง 9-10'!I33+'ผลผลิตที่ และโครง 9-10'!L33)</f>
        <v>5204</v>
      </c>
      <c r="D39" s="59">
        <f t="shared" si="0"/>
        <v>228.64674868189806</v>
      </c>
    </row>
    <row r="40" spans="1:4" x14ac:dyDescent="0.35">
      <c r="A40" s="61" t="s">
        <v>220</v>
      </c>
      <c r="B40" s="57">
        <f>SUM('โครง 1-6'!B35+'โครง 1-6'!H35+'โครง 1-6'!K35+'โครง 8'!B40+'โครง 8'!E40+'ผลผลิตที่ และโครง 9-10'!B34+'ผลผลิตที่ และโครง 9-10'!E34+'ผลผลิตที่ และโครง 9-10'!H34+'ผลผลิตที่ และโครง 9-10'!K34)</f>
        <v>3500</v>
      </c>
      <c r="C40" s="32">
        <f>SUM('โครง 1-6'!C35+'โครง 1-6'!I35+'โครง 1-6'!L35+'โครง 1-6'!R35+'โครง 8'!C40+'โครง 8'!F40+'ผลผลิตที่ และโครง 9-10'!C34+'ผลผลิตที่ และโครง 9-10'!F34+'ผลผลิตที่ และโครง 9-10'!I34+'ผลผลิตที่ และโครง 9-10'!L34)</f>
        <v>5519</v>
      </c>
      <c r="D40" s="59">
        <f t="shared" si="0"/>
        <v>157.68571428571428</v>
      </c>
    </row>
    <row r="41" spans="1:4" x14ac:dyDescent="0.35">
      <c r="A41" s="61" t="s">
        <v>221</v>
      </c>
      <c r="B41" s="57">
        <f>SUM('โครง 1-6'!B36+'โครง 1-6'!H36+'โครง 1-6'!K36+'โครง 8'!B41+'โครง 8'!E41+'ผลผลิตที่ และโครง 9-10'!B35+'ผลผลิตที่ และโครง 9-10'!E35+'ผลผลิตที่ และโครง 9-10'!H35+'ผลผลิตที่ และโครง 9-10'!K35)</f>
        <v>2184</v>
      </c>
      <c r="C41" s="32">
        <f>SUM('โครง 1-6'!C36+'โครง 1-6'!I36+'โครง 1-6'!L36+'โครง 1-6'!R36+'โครง 8'!C41+'โครง 8'!F41+'ผลผลิตที่ และโครง 9-10'!C35+'ผลผลิตที่ และโครง 9-10'!F35+'ผลผลิตที่ และโครง 9-10'!I35+'ผลผลิตที่ และโครง 9-10'!L35)</f>
        <v>4089</v>
      </c>
      <c r="D41" s="59">
        <f t="shared" si="0"/>
        <v>187.22527472527472</v>
      </c>
    </row>
    <row r="42" spans="1:4" x14ac:dyDescent="0.35">
      <c r="A42" s="61" t="s">
        <v>222</v>
      </c>
      <c r="B42" s="57">
        <f>SUM('โครง 1-6'!B37+'โครง 1-6'!H37+'โครง 1-6'!K37+'โครง 8'!B42+'โครง 8'!E42+'ผลผลิตที่ และโครง 9-10'!B36+'ผลผลิตที่ และโครง 9-10'!E36+'ผลผลิตที่ และโครง 9-10'!H36+'ผลผลิตที่ และโครง 9-10'!K36)</f>
        <v>3050</v>
      </c>
      <c r="C42" s="32">
        <f>SUM('โครง 1-6'!C37+'โครง 1-6'!I37+'โครง 1-6'!L37+'โครง 1-6'!R37+'โครง 8'!C42+'โครง 8'!F42+'ผลผลิตที่ และโครง 9-10'!C36+'ผลผลิตที่ และโครง 9-10'!F36+'ผลผลิตที่ และโครง 9-10'!I36+'ผลผลิตที่ และโครง 9-10'!L36)</f>
        <v>4802</v>
      </c>
      <c r="D42" s="59">
        <f t="shared" si="0"/>
        <v>157.44262295081967</v>
      </c>
    </row>
    <row r="43" spans="1:4" s="60" customFormat="1" x14ac:dyDescent="0.35">
      <c r="A43" s="56" t="s">
        <v>264</v>
      </c>
      <c r="B43" s="57">
        <f>SUM('โครง 1-6'!B38+'โครง 1-6'!K38+'โครง 8'!B43+'โครง 8'!E43+'ผลผลิตที่ และโครง 9-10'!B37+'ผลผลิตที่ และโครง 9-10'!E37+'ผลผลิตที่ และโครง 9-10'!H37+'ผลผลิตที่ และโครง 9-10'!K37)</f>
        <v>20925</v>
      </c>
      <c r="C43" s="57">
        <f>SUM('โครง 1-6'!C38+'โครง 1-6'!L38+'โครง 1-6'!R38+'โครง 8'!C43+'โครง 8'!F43+'ผลผลิตที่ และโครง 9-10'!C37+'ผลผลิตที่ และโครง 9-10'!F37+'ผลผลิตที่ และโครง 9-10'!I37+'ผลผลิตที่ และโครง 9-10'!L37)</f>
        <v>36490</v>
      </c>
      <c r="D43" s="58">
        <f t="shared" si="0"/>
        <v>174.38470728793308</v>
      </c>
    </row>
    <row r="44" spans="1:4" x14ac:dyDescent="0.35">
      <c r="A44" s="61" t="s">
        <v>136</v>
      </c>
      <c r="B44" s="57">
        <f>SUM('โครง 1-6'!B39+'โครง 1-6'!K39+'โครง 8'!B44+'โครง 8'!E44+'ผลผลิตที่ และโครง 9-10'!B38+'ผลผลิตที่ และโครง 9-10'!E38+'ผลผลิตที่ และโครง 9-10'!H38+'ผลผลิตที่ และโครง 9-10'!K38)</f>
        <v>10835</v>
      </c>
      <c r="C44" s="32">
        <f>SUM('โครง 1-6'!C39+'โครง 1-6'!L39+'โครง 1-6'!R39+'โครง 8'!C44+'โครง 8'!F44+'ผลผลิตที่ และโครง 9-10'!C38+'ผลผลิตที่ และโครง 9-10'!F38+'ผลผลิตที่ และโครง 9-10'!I38+'ผลผลิตที่ และโครง 9-10'!L38)</f>
        <v>20585</v>
      </c>
      <c r="D44" s="59">
        <f t="shared" si="0"/>
        <v>189.98615597600369</v>
      </c>
    </row>
    <row r="45" spans="1:4" x14ac:dyDescent="0.35">
      <c r="A45" s="61" t="s">
        <v>223</v>
      </c>
      <c r="B45" s="57">
        <f>SUM('โครง 1-6'!B40+'โครง 1-6'!K40+'โครง 8'!B45+'โครง 8'!E45+'ผลผลิตที่ และโครง 9-10'!B39+'ผลผลิตที่ และโครง 9-10'!E39+'ผลผลิตที่ และโครง 9-10'!H39+'ผลผลิตที่ และโครง 9-10'!K39)</f>
        <v>2050</v>
      </c>
      <c r="C45" s="32">
        <f>SUM('โครง 1-6'!C40+'โครง 1-6'!L40+'โครง 1-6'!R40+'โครง 8'!C45+'โครง 8'!F45+'ผลผลิตที่ และโครง 9-10'!C39+'ผลผลิตที่ และโครง 9-10'!F39+'ผลผลิตที่ และโครง 9-10'!I39+'ผลผลิตที่ และโครง 9-10'!L39)</f>
        <v>3533</v>
      </c>
      <c r="D45" s="59">
        <f t="shared" si="0"/>
        <v>172.34146341463415</v>
      </c>
    </row>
    <row r="46" spans="1:4" x14ac:dyDescent="0.35">
      <c r="A46" s="61" t="s">
        <v>224</v>
      </c>
      <c r="B46" s="57">
        <f>SUM('โครง 1-6'!B41+'โครง 1-6'!K41+'โครง 8'!B46+'โครง 8'!E46+'ผลผลิตที่ และโครง 9-10'!B40+'ผลผลิตที่ และโครง 9-10'!E40+'ผลผลิตที่ และโครง 9-10'!H40+'ผลผลิตที่ และโครง 9-10'!K40)</f>
        <v>1360</v>
      </c>
      <c r="C46" s="32">
        <f>SUM('โครง 1-6'!C41+'โครง 1-6'!L41+'โครง 1-6'!R41+'โครง 8'!C46+'โครง 8'!F46+'ผลผลิตที่ และโครง 9-10'!C40+'ผลผลิตที่ และโครง 9-10'!F40+'ผลผลิตที่ และโครง 9-10'!I40+'ผลผลิตที่ และโครง 9-10'!L40)</f>
        <v>1884</v>
      </c>
      <c r="D46" s="59">
        <f t="shared" si="0"/>
        <v>138.52941176470588</v>
      </c>
    </row>
    <row r="47" spans="1:4" x14ac:dyDescent="0.35">
      <c r="A47" s="61" t="s">
        <v>225</v>
      </c>
      <c r="B47" s="57">
        <f>SUM('โครง 1-6'!B42+'โครง 1-6'!K42+'โครง 8'!B47+'โครง 8'!E47+'ผลผลิตที่ และโครง 9-10'!B41+'ผลผลิตที่ และโครง 9-10'!E41+'ผลผลิตที่ และโครง 9-10'!H41+'ผลผลิตที่ และโครง 9-10'!K41)</f>
        <v>4110</v>
      </c>
      <c r="C47" s="32">
        <f>SUM('โครง 1-6'!C42+'โครง 1-6'!L42+'โครง 1-6'!R42+'โครง 8'!C47+'โครง 8'!F47+'ผลผลิตที่ และโครง 9-10'!C41+'ผลผลิตที่ และโครง 9-10'!F41+'ผลผลิตที่ และโครง 9-10'!I41+'ผลผลิตที่ และโครง 9-10'!L41)</f>
        <v>6761</v>
      </c>
      <c r="D47" s="59">
        <f t="shared" si="0"/>
        <v>164.50121654501217</v>
      </c>
    </row>
    <row r="48" spans="1:4" x14ac:dyDescent="0.35">
      <c r="A48" s="61" t="s">
        <v>226</v>
      </c>
      <c r="B48" s="57">
        <f>SUM('โครง 1-6'!B43+'โครง 1-6'!K43+'โครง 8'!B48+'โครง 8'!E48+'ผลผลิตที่ และโครง 9-10'!B42+'ผลผลิตที่ และโครง 9-10'!E42+'ผลผลิตที่ และโครง 9-10'!H42+'ผลผลิตที่ และโครง 9-10'!K42)</f>
        <v>2570</v>
      </c>
      <c r="C48" s="32">
        <f>SUM('โครง 1-6'!C43+'โครง 1-6'!L43+'โครง 1-6'!R43+'โครง 8'!C48+'โครง 8'!F48+'ผลผลิตที่ และโครง 9-10'!C42+'ผลผลิตที่ และโครง 9-10'!F42+'ผลผลิตที่ และโครง 9-10'!I42+'ผลผลิตที่ และโครง 9-10'!L42)</f>
        <v>3727</v>
      </c>
      <c r="D48" s="59">
        <f t="shared" si="0"/>
        <v>145.01945525291828</v>
      </c>
    </row>
    <row r="49" spans="1:4" s="60" customFormat="1" x14ac:dyDescent="0.35">
      <c r="A49" s="56" t="s">
        <v>265</v>
      </c>
      <c r="B49" s="57">
        <f>SUM('โครง 1-6'!B49+'โครง 1-6'!K49+'โครง 8'!B49+'โครง 8'!E49+'ผลผลิตที่ และโครง 9-10'!B43+'ผลผลิตที่ และโครง 9-10'!E43+'ผลผลิตที่ และโครง 9-10'!H43+'ผลผลิตที่ และโครง 9-10'!K43)</f>
        <v>23163</v>
      </c>
      <c r="C49" s="57">
        <f>SUM('โครง 1-6'!C44+'โครง 1-6'!I44+'โครง 1-6'!L44+'โครง 1-6'!R44+'โครง 8'!C49+'โครง 8'!F49+'ผลผลิตที่ และโครง 9-10'!C43+'ผลผลิตที่ และโครง 9-10'!F43+'ผลผลิตที่ และโครง 9-10'!I43+'ผลผลิตที่ และโครง 9-10'!L43)</f>
        <v>41132</v>
      </c>
      <c r="D49" s="58">
        <f t="shared" si="0"/>
        <v>177.57630704140223</v>
      </c>
    </row>
    <row r="50" spans="1:4" x14ac:dyDescent="0.35">
      <c r="A50" s="61" t="s">
        <v>137</v>
      </c>
      <c r="B50" s="57">
        <f>SUM('โครง 1-6'!B50+'โครง 1-6'!K50+'โครง 8'!B50+'โครง 8'!E50+'ผลผลิตที่ และโครง 9-10'!B44+'ผลผลิตที่ และโครง 9-10'!E44+'ผลผลิตที่ และโครง 9-10'!H44+'ผลผลิตที่ และโครง 9-10'!K44)</f>
        <v>10433</v>
      </c>
      <c r="C50" s="32">
        <f>SUM('โครง 1-6'!C45+'โครง 1-6'!I45+'โครง 1-6'!L45+'โครง 1-6'!R45+'โครง 8'!C50+'โครง 8'!F50+'ผลผลิตที่ และโครง 9-10'!C44+'ผลผลิตที่ และโครง 9-10'!F44+'ผลผลิตที่ และโครง 9-10'!I44+'ผลผลิตที่ และโครง 9-10'!L44)</f>
        <v>18540</v>
      </c>
      <c r="D50" s="59">
        <f t="shared" si="0"/>
        <v>177.70535799865812</v>
      </c>
    </row>
    <row r="51" spans="1:4" x14ac:dyDescent="0.35">
      <c r="A51" s="61" t="s">
        <v>227</v>
      </c>
      <c r="B51" s="57">
        <f>SUM('โครง 1-6'!B51+'โครง 1-6'!K51+'โครง 8'!B51+'โครง 8'!E51+'ผลผลิตที่ และโครง 9-10'!B45+'ผลผลิตที่ และโครง 9-10'!E45+'ผลผลิตที่ และโครง 9-10'!H45+'ผลผลิตที่ และโครง 9-10'!K45)</f>
        <v>3550</v>
      </c>
      <c r="C51" s="32">
        <f>SUM('โครง 1-6'!C46+'โครง 1-6'!I46+'โครง 1-6'!L46+'โครง 1-6'!R46+'โครง 8'!C51+'โครง 8'!F51+'ผลผลิตที่ และโครง 9-10'!C45+'ผลผลิตที่ และโครง 9-10'!F45+'ผลผลิตที่ และโครง 9-10'!I45+'ผลผลิตที่ และโครง 9-10'!L45)</f>
        <v>6325</v>
      </c>
      <c r="D51" s="59">
        <f t="shared" si="0"/>
        <v>178.16901408450704</v>
      </c>
    </row>
    <row r="52" spans="1:4" x14ac:dyDescent="0.35">
      <c r="A52" s="61" t="s">
        <v>228</v>
      </c>
      <c r="B52" s="57">
        <f>SUM('โครง 1-6'!B52+'โครง 1-6'!K52+'โครง 8'!B52+'โครง 8'!E52+'ผลผลิตที่ และโครง 9-10'!B46+'ผลผลิตที่ และโครง 9-10'!E46+'ผลผลิตที่ และโครง 9-10'!H46+'ผลผลิตที่ และโครง 9-10'!K46)</f>
        <v>3868</v>
      </c>
      <c r="C52" s="32">
        <f>SUM('โครง 1-6'!C47+'โครง 1-6'!I47+'โครง 1-6'!L47+'โครง 1-6'!R47+'โครง 8'!C52+'โครง 8'!F52+'ผลผลิตที่ และโครง 9-10'!C46+'ผลผลิตที่ และโครง 9-10'!F46+'ผลผลิตที่ และโครง 9-10'!I46+'ผลผลิตที่ และโครง 9-10'!L46)</f>
        <v>4992</v>
      </c>
      <c r="D52" s="59">
        <f t="shared" si="0"/>
        <v>129.05894519131334</v>
      </c>
    </row>
    <row r="53" spans="1:4" x14ac:dyDescent="0.35">
      <c r="A53" s="61" t="s">
        <v>229</v>
      </c>
      <c r="B53" s="57">
        <f>SUM('โครง 1-6'!B53+'โครง 1-6'!K53+'โครง 8'!B53+'โครง 8'!E53+'ผลผลิตที่ และโครง 9-10'!B47+'ผลผลิตที่ และโครง 9-10'!E47+'ผลผลิตที่ และโครง 9-10'!H47+'ผลผลิตที่ และโครง 9-10'!K47)</f>
        <v>5092</v>
      </c>
      <c r="C53" s="32">
        <f>SUM('โครง 1-6'!C48+'โครง 1-6'!I48+'โครง 1-6'!L48+'โครง 1-6'!R48+'โครง 8'!C53+'โครง 8'!F53+'ผลผลิตที่ และโครง 9-10'!C47+'ผลผลิตที่ และโครง 9-10'!F47+'ผลผลิตที่ และโครง 9-10'!I47+'ผลผลิตที่ และโครง 9-10'!L47)</f>
        <v>11275</v>
      </c>
      <c r="D53" s="59">
        <f t="shared" si="0"/>
        <v>221.42576590730559</v>
      </c>
    </row>
    <row r="54" spans="1:4" s="60" customFormat="1" x14ac:dyDescent="0.35">
      <c r="A54" s="56" t="s">
        <v>266</v>
      </c>
      <c r="B54" s="57">
        <f>SUM('โครง 1-6'!B49+'โครง 1-6'!K49+'โครง 8'!B54+'โครง 8'!E54+'ผลผลิตที่ และโครง 9-10'!B48+'ผลผลิตที่ และโครง 9-10'!E48+'ผลผลิตที่ และโครง 9-10'!H48+'ผลผลิตที่ และโครง 9-10'!K48)</f>
        <v>19368</v>
      </c>
      <c r="C54" s="57">
        <f>SUM('โครง 1-6'!C49+'โครง 1-6'!L49+'โครง 1-6'!R49+'โครง 8'!C54+'โครง 8'!F54+'ผลผลิตที่ และโครง 9-10'!C48+'ผลผลิตที่ และโครง 9-10'!F48+'ผลผลิตที่ และโครง 9-10'!I48+'ผลผลิตที่ และโครง 9-10'!L48)</f>
        <v>38393</v>
      </c>
      <c r="D54" s="58">
        <f t="shared" si="0"/>
        <v>198.22903758777366</v>
      </c>
    </row>
    <row r="55" spans="1:4" x14ac:dyDescent="0.35">
      <c r="A55" s="61" t="s">
        <v>138</v>
      </c>
      <c r="B55" s="57">
        <f>SUM('โครง 1-6'!B50+'โครง 1-6'!K50+'โครง 8'!B55+'โครง 8'!E55+'ผลผลิตที่ และโครง 9-10'!B49+'ผลผลิตที่ และโครง 9-10'!E49+'ผลผลิตที่ และโครง 9-10'!H49+'ผลผลิตที่ และโครง 9-10'!K49)</f>
        <v>8560</v>
      </c>
      <c r="C55" s="32">
        <f>SUM('โครง 1-6'!C50+'โครง 1-6'!L50+'โครง 1-6'!R50+'โครง 8'!C55+'โครง 8'!F55+'ผลผลิตที่ และโครง 9-10'!C49+'ผลผลิตที่ และโครง 9-10'!F49+'ผลผลิตที่ และโครง 9-10'!I49+'ผลผลิตที่ และโครง 9-10'!L49)</f>
        <v>16306</v>
      </c>
      <c r="D55" s="59">
        <f t="shared" si="0"/>
        <v>190.49065420560748</v>
      </c>
    </row>
    <row r="56" spans="1:4" x14ac:dyDescent="0.35">
      <c r="A56" s="61" t="s">
        <v>230</v>
      </c>
      <c r="B56" s="57">
        <f>SUM('โครง 1-6'!B51+'โครง 1-6'!K51+'โครง 8'!B56+'โครง 8'!E56+'ผลผลิตที่ และโครง 9-10'!B50+'ผลผลิตที่ และโครง 9-10'!E50+'ผลผลิตที่ และโครง 9-10'!H50+'ผลผลิตที่ และโครง 9-10'!K50)</f>
        <v>2608</v>
      </c>
      <c r="C56" s="32">
        <f>SUM('โครง 1-6'!C51+'โครง 1-6'!L51+'โครง 1-6'!R51+'โครง 8'!C56+'โครง 8'!F56+'ผลผลิตที่ และโครง 9-10'!C50+'ผลผลิตที่ และโครง 9-10'!F50+'ผลผลิตที่ และโครง 9-10'!I50+'ผลผลิตที่ และโครง 9-10'!L50)</f>
        <v>3625</v>
      </c>
      <c r="D56" s="59">
        <f t="shared" si="0"/>
        <v>138.99539877300614</v>
      </c>
    </row>
    <row r="57" spans="1:4" x14ac:dyDescent="0.35">
      <c r="A57" s="61" t="s">
        <v>231</v>
      </c>
      <c r="B57" s="57">
        <f>SUM('โครง 1-6'!B52+'โครง 1-6'!K52+'โครง 8'!B57+'โครง 8'!E57+'ผลผลิตที่ และโครง 9-10'!B51+'ผลผลิตที่ และโครง 9-10'!E51+'ผลผลิตที่ และโครง 9-10'!H51+'ผลผลิตที่ และโครง 9-10'!K51)</f>
        <v>4030</v>
      </c>
      <c r="C57" s="32">
        <f>SUM('โครง 1-6'!C52+'โครง 1-6'!L52+'โครง 1-6'!R52+'โครง 8'!C57+'โครง 8'!F57+'ผลผลิตที่ และโครง 9-10'!C51+'ผลผลิตที่ และโครง 9-10'!F51+'ผลผลิตที่ และโครง 9-10'!I51+'ผลผลิตที่ และโครง 9-10'!L51)</f>
        <v>10985</v>
      </c>
      <c r="D57" s="59">
        <f t="shared" si="0"/>
        <v>272.58064516129031</v>
      </c>
    </row>
    <row r="58" spans="1:4" x14ac:dyDescent="0.35">
      <c r="A58" s="61" t="s">
        <v>232</v>
      </c>
      <c r="B58" s="57">
        <f>SUM('โครง 1-6'!B53+'โครง 1-6'!K53+'โครง 8'!B58+'โครง 8'!E58+'ผลผลิตที่ และโครง 9-10'!B52+'ผลผลิตที่ และโครง 9-10'!E52+'ผลผลิตที่ และโครง 9-10'!H52+'ผลผลิตที่ และโครง 9-10'!K52)</f>
        <v>2620</v>
      </c>
      <c r="C58" s="32">
        <f>SUM('โครง 1-6'!C53+'โครง 1-6'!L53+'โครง 1-6'!R53+'โครง 8'!C58+'โครง 8'!F58+'ผลผลิตที่ และโครง 9-10'!C52+'ผลผลิตที่ และโครง 9-10'!F52+'ผลผลิตที่ และโครง 9-10'!I52+'ผลผลิตที่ และโครง 9-10'!L52)</f>
        <v>4969</v>
      </c>
      <c r="D58" s="59">
        <f t="shared" si="0"/>
        <v>189.65648854961833</v>
      </c>
    </row>
    <row r="59" spans="1:4" x14ac:dyDescent="0.35">
      <c r="A59" s="61" t="s">
        <v>233</v>
      </c>
      <c r="B59" s="57">
        <f>SUM('โครง 1-6'!B54+'โครง 1-6'!K54+'โครง 8'!B59+'โครง 8'!E59+'ผลผลิตที่ และโครง 9-10'!B53+'ผลผลิตที่ และโครง 9-10'!E53+'ผลผลิตที่ และโครง 9-10'!H53+'ผลผลิตที่ และโครง 9-10'!K53)</f>
        <v>1550</v>
      </c>
      <c r="C59" s="32">
        <f>SUM('โครง 1-6'!C54+'โครง 1-6'!L54+'โครง 1-6'!R54+'โครง 8'!C59+'โครง 8'!F59+'ผลผลิตที่ และโครง 9-10'!C53+'ผลผลิตที่ และโครง 9-10'!F53+'ผลผลิตที่ และโครง 9-10'!I53+'ผลผลิตที่ และโครง 9-10'!L53)</f>
        <v>2508</v>
      </c>
      <c r="D59" s="59">
        <f t="shared" si="0"/>
        <v>161.80645161290323</v>
      </c>
    </row>
    <row r="60" spans="1:4" s="60" customFormat="1" x14ac:dyDescent="0.35">
      <c r="A60" s="56" t="s">
        <v>173</v>
      </c>
      <c r="B60" s="57">
        <f>SUM('โครง 1-6'!B55+'โครง 1-6'!K55+'โครง 8'!B60+'โครง 8'!E60+'ผลผลิตที่ และโครง 9-10'!B54+'ผลผลิตที่ และโครง 9-10'!E54+'ผลผลิตที่ และโครง 9-10'!H54+'ผลผลิตที่ และโครง 9-10'!K54)</f>
        <v>40352</v>
      </c>
      <c r="C60" s="57">
        <f>SUM('โครง 1-6'!C55+'โครง 1-6'!L55+'โครง 1-6'!R55+'โครง 8'!C60+'โครง 8'!F60+'ผลผลิตที่ และโครง 9-10'!C54+'ผลผลิตที่ และโครง 9-10'!F54+'ผลผลิตที่ และโครง 9-10'!I54+'ผลผลิตที่ และโครง 9-10'!L54)</f>
        <v>70300</v>
      </c>
      <c r="D60" s="58">
        <f t="shared" si="0"/>
        <v>174.21689135606661</v>
      </c>
    </row>
    <row r="61" spans="1:4" x14ac:dyDescent="0.35">
      <c r="A61" s="61" t="s">
        <v>139</v>
      </c>
      <c r="B61" s="57">
        <f>SUM('โครง 1-6'!B56+'โครง 1-6'!K56+'โครง 8'!B61+'โครง 8'!E61+'ผลผลิตที่ และโครง 9-10'!B55+'ผลผลิตที่ และโครง 9-10'!E55+'ผลผลิตที่ และโครง 9-10'!H55+'ผลผลิตที่ และโครง 9-10'!K55)</f>
        <v>12862</v>
      </c>
      <c r="C61" s="32">
        <f>SUM('โครง 1-6'!C56+'โครง 1-6'!L56+'โครง 1-6'!R56+'โครง 8'!C61+'โครง 8'!F61+'ผลผลิตที่ และโครง 9-10'!C55+'ผลผลิตที่ และโครง 9-10'!F55+'ผลผลิตที่ และโครง 9-10'!I55+'ผลผลิตที่ และโครง 9-10'!L55)</f>
        <v>17584</v>
      </c>
      <c r="D61" s="59">
        <f t="shared" si="0"/>
        <v>136.71279738765355</v>
      </c>
    </row>
    <row r="62" spans="1:4" x14ac:dyDescent="0.35">
      <c r="A62" s="61" t="s">
        <v>234</v>
      </c>
      <c r="B62" s="57">
        <f>SUM('โครง 1-6'!B57+'โครง 1-6'!K57+'โครง 8'!B62+'โครง 8'!E62+'ผลผลิตที่ และโครง 9-10'!B56+'ผลผลิตที่ และโครง 9-10'!E56+'ผลผลิตที่ และโครง 9-10'!H56+'ผลผลิตที่ และโครง 9-10'!K56)</f>
        <v>25570</v>
      </c>
      <c r="C62" s="32">
        <f>SUM('โครง 1-6'!C57+'โครง 1-6'!L57+'โครง 1-6'!R57+'โครง 8'!C62+'โครง 8'!F62+'ผลผลิตที่ และโครง 9-10'!C56+'ผลผลิตที่ และโครง 9-10'!F56+'ผลผลิตที่ และโครง 9-10'!I56+'ผลผลิตที่ และโครง 9-10'!L56)</f>
        <v>49166</v>
      </c>
      <c r="D62" s="59">
        <f t="shared" si="0"/>
        <v>192.28001564333204</v>
      </c>
    </row>
    <row r="63" spans="1:4" x14ac:dyDescent="0.35">
      <c r="A63" s="61" t="s">
        <v>235</v>
      </c>
      <c r="B63" s="57">
        <f>SUM('โครง 1-6'!B58+'โครง 1-6'!K58+'โครง 8'!B63+'โครง 8'!E63+'ผลผลิตที่ และโครง 9-10'!B57+'ผลผลิตที่ และโครง 9-10'!E57+'ผลผลิตที่ และโครง 9-10'!H57+'ผลผลิตที่ และโครง 9-10'!K57)</f>
        <v>1920</v>
      </c>
      <c r="C63" s="32">
        <f>SUM('โครง 1-6'!C58+'โครง 1-6'!L58+'โครง 1-6'!R58+'โครง 8'!C63+'โครง 8'!F63+'ผลผลิตที่ และโครง 9-10'!C57+'ผลผลิตที่ และโครง 9-10'!F57+'ผลผลิตที่ และโครง 9-10'!I57+'ผลผลิตที่ และโครง 9-10'!L57)</f>
        <v>3550</v>
      </c>
      <c r="D63" s="59">
        <f t="shared" si="0"/>
        <v>184.89583333333334</v>
      </c>
    </row>
    <row r="64" spans="1:4" s="60" customFormat="1" x14ac:dyDescent="0.35">
      <c r="A64" s="56" t="s">
        <v>172</v>
      </c>
      <c r="B64" s="57">
        <f>SUM('โครง 1-6'!B59+'โครง 1-6'!K59+'โครง 8'!B64+'โครง 8'!E64+'ผลผลิตที่ และโครง 9-10'!B58+'ผลผลิตที่ และโครง 9-10'!E58+'ผลผลิตที่ และโครง 9-10'!H58+'ผลผลิตที่ และโครง 9-10'!K58)</f>
        <v>21498</v>
      </c>
      <c r="C64" s="57">
        <f>SUM('โครง 1-6'!C59+'โครง 1-6'!L59+'โครง 1-6'!R59+'โครง 8'!C64+'โครง 8'!F64+'ผลผลิตที่ และโครง 9-10'!C58+'ผลผลิตที่ และโครง 9-10'!F58+'ผลผลิตที่ และโครง 9-10'!I58+'ผลผลิตที่ และโครง 9-10'!L58)</f>
        <v>49549</v>
      </c>
      <c r="D64" s="58">
        <f t="shared" si="0"/>
        <v>230.48190529351567</v>
      </c>
    </row>
    <row r="65" spans="1:4" x14ac:dyDescent="0.35">
      <c r="A65" s="61" t="s">
        <v>140</v>
      </c>
      <c r="B65" s="57">
        <f>SUM('โครง 1-6'!B60+'โครง 1-6'!K60+'โครง 8'!B65+'โครง 8'!E65+'ผลผลิตที่ และโครง 9-10'!B59+'ผลผลิตที่ และโครง 9-10'!E59+'ผลผลิตที่ และโครง 9-10'!H59+'ผลผลิตที่ และโครง 9-10'!K59)</f>
        <v>16240</v>
      </c>
      <c r="C65" s="32">
        <f>SUM('โครง 1-6'!C60+'โครง 1-6'!L60+'โครง 1-6'!R60+'โครง 8'!C65+'โครง 8'!F65+'ผลผลิตที่ และโครง 9-10'!C59+'ผลผลิตที่ และโครง 9-10'!F59+'ผลผลิตที่ และโครง 9-10'!I59+'ผลผลิตที่ และโครง 9-10'!L59)</f>
        <v>34096</v>
      </c>
      <c r="D65" s="59">
        <f t="shared" si="0"/>
        <v>209.95073891625617</v>
      </c>
    </row>
    <row r="66" spans="1:4" x14ac:dyDescent="0.35">
      <c r="A66" s="61" t="s">
        <v>236</v>
      </c>
      <c r="B66" s="57">
        <f>SUM('โครง 1-6'!B61+'โครง 1-6'!K61+'โครง 8'!B66+'โครง 8'!E66+'ผลผลิตที่ และโครง 9-10'!B60+'ผลผลิตที่ และโครง 9-10'!E60+'ผลผลิตที่ และโครง 9-10'!H60+'ผลผลิตที่ และโครง 9-10'!K60)</f>
        <v>3994</v>
      </c>
      <c r="C66" s="32">
        <f>SUM('โครง 1-6'!C61+'โครง 1-6'!L61+'โครง 1-6'!R61+'โครง 8'!C66+'โครง 8'!F66+'ผลผลิตที่ และโครง 9-10'!C60+'ผลผลิตที่ และโครง 9-10'!F60+'ผลผลิตที่ และโครง 9-10'!I60+'ผลผลิตที่ และโครง 9-10'!L60)</f>
        <v>12708</v>
      </c>
      <c r="D66" s="59">
        <f t="shared" si="0"/>
        <v>318.17726589884825</v>
      </c>
    </row>
    <row r="67" spans="1:4" x14ac:dyDescent="0.35">
      <c r="A67" s="61" t="s">
        <v>237</v>
      </c>
      <c r="B67" s="57">
        <f>SUM('โครง 1-6'!B62+'โครง 1-6'!K62+'โครง 8'!B67+'โครง 8'!E67+'ผลผลิตที่ และโครง 9-10'!B61+'ผลผลิตที่ และโครง 9-10'!E61+'ผลผลิตที่ และโครง 9-10'!H61+'ผลผลิตที่ และโครง 9-10'!K61)</f>
        <v>1264</v>
      </c>
      <c r="C67" s="32">
        <f>SUM('โครง 1-6'!C62+'โครง 1-6'!L62+'โครง 1-6'!R62+'โครง 8'!C67+'โครง 8'!F67+'ผลผลิตที่ และโครง 9-10'!C61+'ผลผลิตที่ และโครง 9-10'!F61+'ผลผลิตที่ และโครง 9-10'!I61+'ผลผลิตที่ และโครง 9-10'!L61)</f>
        <v>2745</v>
      </c>
      <c r="D67" s="59">
        <f t="shared" si="0"/>
        <v>217.16772151898735</v>
      </c>
    </row>
    <row r="68" spans="1:4" s="60" customFormat="1" x14ac:dyDescent="0.35">
      <c r="A68" s="56" t="s">
        <v>174</v>
      </c>
      <c r="B68" s="57">
        <f>SUM('โครง 1-6'!B63+'โครง 1-6'!E63+'โครง 1-6'!H63+'โครง 1-6'!K63+'โครง 8'!B68+'โครง 8'!E68+'ผลผลิตที่ และโครง 9-10'!B62+'ผลผลิตที่ และโครง 9-10'!E62+'ผลผลิตที่ และโครง 9-10'!H62+'ผลผลิตที่ และโครง 9-10'!K62)</f>
        <v>57251</v>
      </c>
      <c r="C68" s="57">
        <f>SUM('โครง 1-6'!F63+'โครง 1-6'!I63+'โครง 1-6'!L63+'โครง 1-6'!R63+'โครง 8'!C68+'โครง 8'!F68+'ผลผลิตที่ และโครง 9-10'!C62+'ผลผลิตที่ และโครง 9-10'!F62+'ผลผลิตที่ และโครง 9-10'!I62+'ผลผลิตที่ และโครง 9-10'!L62)</f>
        <v>86056</v>
      </c>
      <c r="D68" s="58">
        <f t="shared" si="0"/>
        <v>150.31353164136871</v>
      </c>
    </row>
    <row r="69" spans="1:4" x14ac:dyDescent="0.35">
      <c r="A69" s="61" t="s">
        <v>155</v>
      </c>
      <c r="B69" s="57">
        <f>SUM('โครง 1-6'!B64+'โครง 1-6'!E64+'โครง 1-6'!H64+'โครง 1-6'!K64+'โครง 8'!B69+'โครง 8'!E69+'ผลผลิตที่ และโครง 9-10'!B63+'ผลผลิตที่ และโครง 9-10'!E63+'ผลผลิตที่ และโครง 9-10'!H63+'ผลผลิตที่ และโครง 9-10'!K63)</f>
        <v>55169</v>
      </c>
      <c r="C69" s="32">
        <f>SUM('โครง 1-6'!F64+'โครง 1-6'!I64+'โครง 1-6'!L64+'โครง 1-6'!R64+'โครง 8'!C69+'โครง 8'!F69+'ผลผลิตที่ และโครง 9-10'!C63+'ผลผลิตที่ และโครง 9-10'!F63+'ผลผลิตที่ และโครง 9-10'!I63+'ผลผลิตที่ และโครง 9-10'!L63)</f>
        <v>82011</v>
      </c>
      <c r="D69" s="59">
        <f t="shared" si="0"/>
        <v>148.65413547463248</v>
      </c>
    </row>
    <row r="70" spans="1:4" x14ac:dyDescent="0.35">
      <c r="A70" s="61" t="s">
        <v>238</v>
      </c>
      <c r="B70" s="57">
        <f>SUM('โครง 1-6'!B65+'โครง 1-6'!E65+'โครง 1-6'!H65+'โครง 1-6'!K65+'โครง 8'!B70+'โครง 8'!E70+'ผลผลิตที่ และโครง 9-10'!B64+'ผลผลิตที่ และโครง 9-10'!E64+'ผลผลิตที่ และโครง 9-10'!H64+'ผลผลิตที่ และโครง 9-10'!K64)</f>
        <v>2082</v>
      </c>
      <c r="C70" s="32">
        <f>SUM('โครง 1-6'!F65+'โครง 1-6'!I65+'โครง 1-6'!L65+'โครง 1-6'!R65+'โครง 8'!C70+'โครง 8'!F70+'ผลผลิตที่ และโครง 9-10'!C64+'ผลผลิตที่ และโครง 9-10'!F64+'ผลผลิตที่ และโครง 9-10'!I64+'ผลผลิตที่ และโครง 9-10'!L64)</f>
        <v>4045</v>
      </c>
      <c r="D70" s="59">
        <f t="shared" si="0"/>
        <v>194.28434197886648</v>
      </c>
    </row>
    <row r="71" spans="1:4" s="60" customFormat="1" x14ac:dyDescent="0.35">
      <c r="A71" s="56" t="s">
        <v>175</v>
      </c>
      <c r="B71" s="57">
        <f>SUM(B72)</f>
        <v>1669000</v>
      </c>
      <c r="C71" s="57">
        <f>SUM('โครง 1-6'!C66+'โครง 1-6'!L66+'โครง 1-6'!R66+'โครง 8'!C71+'โครง 8'!F71+'ผลผลิตที่ และโครง 9-10'!C65+'ผลผลิตที่ และโครง 9-10'!F65+'ผลผลิตที่ และโครง 9-10'!I65+'ผลผลิตที่ และโครง 9-10'!L65)</f>
        <v>1418456</v>
      </c>
      <c r="D71" s="58">
        <f t="shared" si="0"/>
        <v>84.988376273217497</v>
      </c>
    </row>
    <row r="72" spans="1:4" x14ac:dyDescent="0.35">
      <c r="A72" s="61" t="s">
        <v>145</v>
      </c>
      <c r="B72" s="57">
        <v>1669000</v>
      </c>
      <c r="C72" s="32">
        <f>SUM('โครง 1-6'!C67+'โครง 1-6'!L67+'โครง 1-6'!R67+'โครง 8'!C72+'โครง 8'!F72+'ผลผลิตที่ และโครง 9-10'!C66+'ผลผลิตที่ และโครง 9-10'!F66+'ผลผลิตที่ และโครง 9-10'!I66+'ผลผลิตที่ และโครง 9-10'!L66)</f>
        <v>1418456</v>
      </c>
      <c r="D72" s="59">
        <f t="shared" si="0"/>
        <v>84.988376273217497</v>
      </c>
    </row>
    <row r="73" spans="1:4" s="60" customFormat="1" x14ac:dyDescent="0.35">
      <c r="A73" s="56" t="s">
        <v>176</v>
      </c>
      <c r="B73" s="57">
        <f>SUM('โครง 1-6'!B68+'โครง 1-6'!K68+'โครง 8'!B73+'โครง 8'!E73+'ผลผลิตที่ และโครง 9-10'!B67+'ผลผลิตที่ และโครง 9-10'!E67+'ผลผลิตที่ และโครง 9-10'!H67+'ผลผลิตที่ และโครง 9-10'!K67)</f>
        <v>257851</v>
      </c>
      <c r="C73" s="57">
        <f>SUM('โครง 1-6'!C68+'โครง 1-6'!L68+'โครง 1-6'!R68+'โครง 8'!C73+'โครง 8'!F73+'ผลผลิตที่ และโครง 9-10'!C67+'ผลผลิตที่ และโครง 9-10'!F67+'ผลผลิตที่ และโครง 9-10'!I67+'ผลผลิตที่ และโครง 9-10'!L67)</f>
        <v>304443</v>
      </c>
      <c r="D73" s="58">
        <f t="shared" ref="D73:D113" si="1">SUM(C73*100/B73)</f>
        <v>118.06935012856262</v>
      </c>
    </row>
    <row r="74" spans="1:4" x14ac:dyDescent="0.35">
      <c r="A74" s="61" t="s">
        <v>144</v>
      </c>
      <c r="B74" s="57">
        <f>SUM('โครง 1-6'!B69+'โครง 1-6'!K69+'โครง 8'!B74+'โครง 8'!E74+'ผลผลิตที่ และโครง 9-10'!B68+'ผลผลิตที่ และโครง 9-10'!E68+'ผลผลิตที่ และโครง 9-10'!H68+'ผลผลิตที่ และโครง 9-10'!K68)</f>
        <v>151960</v>
      </c>
      <c r="C74" s="32">
        <f>SUM('โครง 1-6'!C69+'โครง 1-6'!L69+'โครง 1-6'!R69+'โครง 8'!C74+'โครง 8'!F74+'ผลผลิตที่ และโครง 9-10'!C68+'ผลผลิตที่ และโครง 9-10'!F68+'ผลผลิตที่ และโครง 9-10'!I68+'ผลผลิตที่ และโครง 9-10'!L68)</f>
        <v>182279</v>
      </c>
      <c r="D74" s="59">
        <f t="shared" si="1"/>
        <v>119.95196104237958</v>
      </c>
    </row>
    <row r="75" spans="1:4" x14ac:dyDescent="0.35">
      <c r="A75" s="61" t="s">
        <v>239</v>
      </c>
      <c r="B75" s="57">
        <f>SUM('โครง 1-6'!B70+'โครง 1-6'!K70+'โครง 8'!B75+'โครง 8'!E75+'ผลผลิตที่ และโครง 9-10'!B69+'ผลผลิตที่ และโครง 9-10'!E69+'ผลผลิตที่ และโครง 9-10'!H69+'ผลผลิตที่ และโครง 9-10'!K69)</f>
        <v>102580</v>
      </c>
      <c r="C75" s="32">
        <f>SUM('โครง 1-6'!C70+'โครง 1-6'!L70+'โครง 1-6'!R70+'โครง 8'!C75+'โครง 8'!F75+'ผลผลิตที่ และโครง 9-10'!C69+'ผลผลิตที่ และโครง 9-10'!F69+'ผลผลิตที่ และโครง 9-10'!I69+'ผลผลิตที่ และโครง 9-10'!L69)</f>
        <v>116180</v>
      </c>
      <c r="D75" s="59">
        <f t="shared" si="1"/>
        <v>113.25794501852214</v>
      </c>
    </row>
    <row r="76" spans="1:4" x14ac:dyDescent="0.35">
      <c r="A76" s="61" t="s">
        <v>240</v>
      </c>
      <c r="B76" s="57">
        <f>SUM('โครง 1-6'!B71+'โครง 1-6'!K71+'โครง 8'!B76+'โครง 8'!E76+'ผลผลิตที่ และโครง 9-10'!B70+'ผลผลิตที่ และโครง 9-10'!E70+'ผลผลิตที่ และโครง 9-10'!H70+'ผลผลิตที่ และโครง 9-10'!K70)</f>
        <v>3311</v>
      </c>
      <c r="C76" s="32">
        <f>SUM('โครง 1-6'!C71+'โครง 1-6'!L71+'โครง 1-6'!R71+'โครง 8'!C76+'โครง 8'!F76+'ผลผลิตที่ และโครง 9-10'!C70+'ผลผลิตที่ และโครง 9-10'!F70+'ผลผลิตที่ และโครง 9-10'!I70+'ผลผลิตที่ และโครง 9-10'!L70)</f>
        <v>5984</v>
      </c>
      <c r="D76" s="59">
        <f t="shared" si="1"/>
        <v>180.73089700996678</v>
      </c>
    </row>
    <row r="77" spans="1:4" s="60" customFormat="1" x14ac:dyDescent="0.35">
      <c r="A77" s="56" t="s">
        <v>177</v>
      </c>
      <c r="B77" s="57">
        <f>SUM('โครง 1-6'!B72+'โครง 1-6'!K72+'โครง 8'!B77+'โครง 8'!E77+'ผลผลิตที่ และโครง 9-10'!B71+'ผลผลิตที่ และโครง 9-10'!E71+'ผลผลิตที่ และโครง 9-10'!H71+'ผลผลิตที่ และโครง 9-10'!K71)</f>
        <v>180934</v>
      </c>
      <c r="C77" s="57">
        <f>SUM('โครง 1-6'!C72+'โครง 1-6'!L72+'โครง 1-6'!R72+'โครง 8'!C77+'โครง 8'!F77+'ผลผลิตที่ และโครง 9-10'!C71+'ผลผลิตที่ และโครง 9-10'!F71+'ผลผลิตที่ และโครง 9-10'!I71+'ผลผลิตที่ และโครง 9-10'!L71)</f>
        <v>249867</v>
      </c>
      <c r="D77" s="58">
        <f t="shared" si="1"/>
        <v>138.09842262924602</v>
      </c>
    </row>
    <row r="78" spans="1:4" x14ac:dyDescent="0.35">
      <c r="A78" s="61" t="s">
        <v>143</v>
      </c>
      <c r="B78" s="57">
        <f>SUM('โครง 1-6'!B73+'โครง 1-6'!K73+'โครง 8'!B78+'โครง 8'!E78+'ผลผลิตที่ และโครง 9-10'!B72+'ผลผลิตที่ และโครง 9-10'!E72+'ผลผลิตที่ และโครง 9-10'!H72+'ผลผลิตที่ และโครง 9-10'!K72)</f>
        <v>122420</v>
      </c>
      <c r="C78" s="32">
        <f>SUM('โครง 1-6'!C73+'โครง 1-6'!L73+'โครง 1-6'!R73+'โครง 8'!C78+'โครง 8'!F78+'ผลผลิตที่ และโครง 9-10'!C72+'ผลผลิตที่ และโครง 9-10'!F72+'ผลผลิตที่ และโครง 9-10'!I72+'ผลผลิตที่ และโครง 9-10'!L72)</f>
        <v>173266</v>
      </c>
      <c r="D78" s="59">
        <f t="shared" si="1"/>
        <v>141.53406306159124</v>
      </c>
    </row>
    <row r="79" spans="1:4" x14ac:dyDescent="0.35">
      <c r="A79" s="61" t="s">
        <v>241</v>
      </c>
      <c r="B79" s="57">
        <f>SUM('โครง 1-6'!B74+'โครง 1-6'!K74+'โครง 8'!B79+'โครง 8'!E79+'ผลผลิตที่ และโครง 9-10'!B73+'ผลผลิตที่ และโครง 9-10'!E73+'ผลผลิตที่ และโครง 9-10'!H73+'ผลผลิตที่ และโครง 9-10'!K73)</f>
        <v>2598</v>
      </c>
      <c r="C79" s="32">
        <f>SUM('โครง 1-6'!C74+'โครง 1-6'!L74+'โครง 1-6'!R74+'โครง 8'!C79+'โครง 8'!F79+'ผลผลิตที่ และโครง 9-10'!C73+'ผลผลิตที่ และโครง 9-10'!F73+'ผลผลิตที่ และโครง 9-10'!I73+'ผลผลิตที่ และโครง 9-10'!L73)</f>
        <v>3740</v>
      </c>
      <c r="D79" s="59">
        <f t="shared" si="1"/>
        <v>143.95688991531946</v>
      </c>
    </row>
    <row r="80" spans="1:4" x14ac:dyDescent="0.35">
      <c r="A80" s="61" t="s">
        <v>242</v>
      </c>
      <c r="B80" s="57">
        <f>SUM('โครง 1-6'!B75+'โครง 1-6'!K75+'โครง 8'!B80+'โครง 8'!E80+'ผลผลิตที่ และโครง 9-10'!B74+'ผลผลิตที่ และโครง 9-10'!E74+'ผลผลิตที่ และโครง 9-10'!H74+'ผลผลิตที่ และโครง 9-10'!K74)</f>
        <v>42498</v>
      </c>
      <c r="C80" s="32">
        <f>SUM('โครง 1-6'!C75+'โครง 1-6'!L75+'โครง 1-6'!R75+'โครง 8'!C80+'โครง 8'!F80+'ผลผลิตที่ และโครง 9-10'!C74+'ผลผลิตที่ และโครง 9-10'!F74+'ผลผลิตที่ และโครง 9-10'!I74+'ผลผลิตที่ และโครง 9-10'!L74)</f>
        <v>51161</v>
      </c>
      <c r="D80" s="59">
        <f t="shared" si="1"/>
        <v>120.38448868182032</v>
      </c>
    </row>
    <row r="81" spans="1:4" x14ac:dyDescent="0.35">
      <c r="A81" s="61" t="s">
        <v>243</v>
      </c>
      <c r="B81" s="57">
        <f>SUM('โครง 1-6'!B76+'โครง 1-6'!K76+'โครง 8'!B81+'โครง 8'!E81+'ผลผลิตที่ และโครง 9-10'!B75+'ผลผลิตที่ และโครง 9-10'!E75+'ผลผลิตที่ และโครง 9-10'!H75+'ผลผลิตที่ และโครง 9-10'!K75)</f>
        <v>13418</v>
      </c>
      <c r="C81" s="32">
        <f>SUM('โครง 1-6'!C76+'โครง 1-6'!L76+'โครง 1-6'!R76+'โครง 8'!C81+'โครง 8'!F81+'ผลผลิตที่ และโครง 9-10'!C75+'ผลผลิตที่ และโครง 9-10'!F75+'ผลผลิตที่ และโครง 9-10'!I75+'ผลผลิตที่ และโครง 9-10'!L75)</f>
        <v>21700</v>
      </c>
      <c r="D81" s="59">
        <f t="shared" si="1"/>
        <v>161.72305857802951</v>
      </c>
    </row>
    <row r="82" spans="1:4" s="60" customFormat="1" x14ac:dyDescent="0.35">
      <c r="A82" s="56" t="s">
        <v>178</v>
      </c>
      <c r="B82" s="57">
        <f>SUM('โครง 1-6'!B77+'โครง 1-6'!K77+'โครง 8'!B82+'โครง 8'!E82+'ผลผลิตที่ และโครง 9-10'!B76+'ผลผลิตที่ และโครง 9-10'!E76+'ผลผลิตที่ และโครง 9-10'!H76+'ผลผลิตที่ และโครง 9-10'!K76)</f>
        <v>161660</v>
      </c>
      <c r="C82" s="57">
        <f>SUM('โครง 1-6'!L77+'โครง 1-6'!R77+'โครง 8'!C82+'โครง 8'!F82+'ผลผลิตที่ และโครง 9-10'!C76+'ผลผลิตที่ และโครง 9-10'!F76+'ผลผลิตที่ และโครง 9-10'!I76+'ผลผลิตที่ และโครง 9-10'!L76)</f>
        <v>273349</v>
      </c>
      <c r="D82" s="58">
        <f t="shared" si="1"/>
        <v>169.08882840529506</v>
      </c>
    </row>
    <row r="83" spans="1:4" x14ac:dyDescent="0.35">
      <c r="A83" s="61" t="s">
        <v>156</v>
      </c>
      <c r="B83" s="57">
        <f>SUM('โครง 1-6'!B78+'โครง 1-6'!K78+'โครง 8'!B83+'โครง 8'!E83+'ผลผลิตที่ และโครง 9-10'!B77+'ผลผลิตที่ และโครง 9-10'!E77+'ผลผลิตที่ และโครง 9-10'!H77+'ผลผลิตที่ และโครง 9-10'!K77)</f>
        <v>40936</v>
      </c>
      <c r="C83" s="32">
        <f>SUM('โครง 1-6'!L78+'โครง 1-6'!R78+'โครง 8'!C83+'โครง 8'!F83+'ผลผลิตที่ และโครง 9-10'!C77+'ผลผลิตที่ และโครง 9-10'!F77+'ผลผลิตที่ และโครง 9-10'!I77+'ผลผลิตที่ และโครง 9-10'!L77)</f>
        <v>73259</v>
      </c>
      <c r="D83" s="59">
        <f t="shared" si="1"/>
        <v>178.95983974985344</v>
      </c>
    </row>
    <row r="84" spans="1:4" x14ac:dyDescent="0.35">
      <c r="A84" s="61" t="s">
        <v>244</v>
      </c>
      <c r="B84" s="57">
        <f>SUM('โครง 1-6'!B79+'โครง 1-6'!K79+'โครง 8'!B84+'โครง 8'!E84+'ผลผลิตที่ และโครง 9-10'!B78+'ผลผลิตที่ และโครง 9-10'!E78+'ผลผลิตที่ และโครง 9-10'!H78+'ผลผลิตที่ และโครง 9-10'!K78)</f>
        <v>116602</v>
      </c>
      <c r="C84" s="32">
        <f>SUM('โครง 1-6'!L79+'โครง 1-6'!R79+'โครง 8'!C84+'โครง 8'!F84+'ผลผลิตที่ และโครง 9-10'!C78+'ผลผลิตที่ และโครง 9-10'!F78+'ผลผลิตที่ และโครง 9-10'!I78+'ผลผลิตที่ และโครง 9-10'!L78)</f>
        <v>193280</v>
      </c>
      <c r="D84" s="59">
        <f t="shared" si="1"/>
        <v>165.76045007804325</v>
      </c>
    </row>
    <row r="85" spans="1:4" x14ac:dyDescent="0.35">
      <c r="A85" s="61" t="s">
        <v>245</v>
      </c>
      <c r="B85" s="57">
        <f>SUM('โครง 1-6'!B80+'โครง 1-6'!K80+'โครง 8'!B85+'โครง 8'!E85+'ผลผลิตที่ และโครง 9-10'!B79+'ผลผลิตที่ และโครง 9-10'!E79+'ผลผลิตที่ และโครง 9-10'!H79+'ผลผลิตที่ และโครง 9-10'!K79)</f>
        <v>4122</v>
      </c>
      <c r="C85" s="32">
        <f>SUM('โครง 1-6'!L80+'โครง 1-6'!R80+'โครง 8'!C85+'โครง 8'!F85+'ผลผลิตที่ และโครง 9-10'!C79+'ผลผลิตที่ และโครง 9-10'!F79+'ผลผลิตที่ และโครง 9-10'!I79+'ผลผลิตที่ และโครง 9-10'!L79)</f>
        <v>6810</v>
      </c>
      <c r="D85" s="59">
        <f t="shared" si="1"/>
        <v>165.21106259097525</v>
      </c>
    </row>
    <row r="86" spans="1:4" s="60" customFormat="1" x14ac:dyDescent="0.35">
      <c r="A86" s="56" t="s">
        <v>179</v>
      </c>
      <c r="B86" s="57">
        <f>SUM('โครง 1-6'!B81+'โครง 1-6'!H81+'โครง 1-6'!K81+'โครง 8'!B86+'โครง 8'!E86+'ผลผลิตที่ และโครง 9-10'!B80+'ผลผลิตที่ และโครง 9-10'!E80+'ผลผลิตที่ และโครง 9-10'!H80+'ผลผลิตที่ และโครง 9-10'!K80)</f>
        <v>191820</v>
      </c>
      <c r="C86" s="57">
        <f>SUM('โครง 1-6'!C81+'โครง 1-6'!I81+'โครง 1-6'!L81+'โครง 1-6'!R81+'โครง 8'!C86+'โครง 8'!F86+'ผลผลิตที่ และโครง 9-10'!C80+'ผลผลิตที่ และโครง 9-10'!F80+'ผลผลิตที่ และโครง 9-10'!I80+'ผลผลิตที่ และโครง 9-10'!L80)</f>
        <v>248619</v>
      </c>
      <c r="D86" s="58">
        <f t="shared" si="1"/>
        <v>129.6105724116359</v>
      </c>
    </row>
    <row r="87" spans="1:4" x14ac:dyDescent="0.35">
      <c r="A87" s="61" t="s">
        <v>142</v>
      </c>
      <c r="B87" s="57">
        <f>SUM('โครง 1-6'!B82+'โครง 1-6'!H82+'โครง 1-6'!K82+'โครง 8'!B87+'โครง 8'!E87+'ผลผลิตที่ และโครง 9-10'!B81+'ผลผลิตที่ และโครง 9-10'!E81+'ผลผลิตที่ และโครง 9-10'!H81+'ผลผลิตที่ และโครง 9-10'!K81)</f>
        <v>182940</v>
      </c>
      <c r="C87" s="32">
        <f>SUM('โครง 1-6'!C82+'โครง 1-6'!I82+'โครง 1-6'!L82+'โครง 1-6'!R82+'โครง 8'!C87+'โครง 8'!F87+'ผลผลิตที่ และโครง 9-10'!C81+'ผลผลิตที่ และโครง 9-10'!F81+'ผลผลิตที่ และโครง 9-10'!I81+'ผลผลิตที่ และโครง 9-10'!L81)</f>
        <v>232155</v>
      </c>
      <c r="D87" s="59">
        <f t="shared" si="1"/>
        <v>126.90226303706133</v>
      </c>
    </row>
    <row r="88" spans="1:4" x14ac:dyDescent="0.35">
      <c r="A88" s="61" t="s">
        <v>246</v>
      </c>
      <c r="B88" s="57">
        <f>SUM('โครง 1-6'!B83+'โครง 1-6'!H83+'โครง 1-6'!K83+'โครง 8'!B88+'โครง 8'!E88+'ผลผลิตที่ และโครง 9-10'!B82+'ผลผลิตที่ และโครง 9-10'!E82+'ผลผลิตที่ และโครง 9-10'!H82+'ผลผลิตที่ และโครง 9-10'!K82)</f>
        <v>5510</v>
      </c>
      <c r="C88" s="32">
        <f>SUM('โครง 1-6'!C83+'โครง 1-6'!I83+'โครง 1-6'!L83+'โครง 1-6'!R83+'โครง 8'!C88+'โครง 8'!F88+'ผลผลิตที่ และโครง 9-10'!C82+'ผลผลิตที่ และโครง 9-10'!F82+'ผลผลิตที่ และโครง 9-10'!I82+'ผลผลิตที่ และโครง 9-10'!L82)</f>
        <v>11837</v>
      </c>
      <c r="D88" s="59">
        <f t="shared" si="1"/>
        <v>214.82758620689654</v>
      </c>
    </row>
    <row r="89" spans="1:4" x14ac:dyDescent="0.35">
      <c r="A89" s="61" t="s">
        <v>247</v>
      </c>
      <c r="B89" s="57">
        <f>SUM('โครง 1-6'!B84+'โครง 1-6'!H84+'โครง 1-6'!K84+'โครง 8'!B89+'โครง 8'!E89+'ผลผลิตที่ และโครง 9-10'!B83+'ผลผลิตที่ และโครง 9-10'!E83+'ผลผลิตที่ และโครง 9-10'!H83+'ผลผลิตที่ และโครง 9-10'!K83)</f>
        <v>3370</v>
      </c>
      <c r="C89" s="32">
        <f>SUM('โครง 1-6'!C84+'โครง 1-6'!I84+'โครง 1-6'!L84+'โครง 1-6'!R84+'โครง 8'!C89+'โครง 8'!F89+'ผลผลิตที่ และโครง 9-10'!C83+'ผลผลิตที่ และโครง 9-10'!F83+'ผลผลิตที่ และโครง 9-10'!I83+'ผลผลิตที่ และโครง 9-10'!L83)</f>
        <v>4627</v>
      </c>
      <c r="D89" s="59">
        <f t="shared" si="1"/>
        <v>137.29970326409494</v>
      </c>
    </row>
    <row r="90" spans="1:4" s="60" customFormat="1" x14ac:dyDescent="0.35">
      <c r="A90" s="56" t="s">
        <v>180</v>
      </c>
      <c r="B90" s="57">
        <f>SUM('โครง 1-6'!B85+'โครง 1-6'!H85+'โครง 1-6'!K85+'โครง 8'!B90+'โครง 8'!E90+'ผลผลิตที่ และโครง 9-10'!B84+'ผลผลิตที่ และโครง 9-10'!E84+'ผลผลิตที่ และโครง 9-10'!H84+'ผลผลิตที่ และโครง 9-10'!K84)</f>
        <v>16704</v>
      </c>
      <c r="C90" s="57">
        <f>SUM('โครง 1-6'!C85+'โครง 1-6'!I85+'โครง 1-6'!L85+'โครง 1-6'!R85+'โครง 8'!C90+'โครง 8'!F90+'ผลผลิตที่ และโครง 9-10'!C84+'ผลผลิตที่ และโครง 9-10'!F84+'ผลผลิตที่ และโครง 9-10'!I84+'ผลผลิตที่ และโครง 9-10'!L84)</f>
        <v>26741</v>
      </c>
      <c r="D90" s="58">
        <f t="shared" si="1"/>
        <v>160.0874042145594</v>
      </c>
    </row>
    <row r="91" spans="1:4" x14ac:dyDescent="0.35">
      <c r="A91" s="61" t="s">
        <v>141</v>
      </c>
      <c r="B91" s="57">
        <f>SUM('โครง 1-6'!B86+'โครง 1-6'!H86+'โครง 1-6'!K86+'โครง 8'!B91+'โครง 8'!E91+'ผลผลิตที่ และโครง 9-10'!B85+'ผลผลิตที่ และโครง 9-10'!E85+'ผลผลิตที่ และโครง 9-10'!H85+'ผลผลิตที่ และโครง 9-10'!K85)</f>
        <v>7532</v>
      </c>
      <c r="C91" s="32">
        <f>SUM('โครง 1-6'!C86+'โครง 1-6'!I86+'โครง 1-6'!L86+'โครง 1-6'!R86+'โครง 8'!C91+'โครง 8'!F91+'ผลผลิตที่ และโครง 9-10'!C85+'ผลผลิตที่ และโครง 9-10'!F85+'ผลผลิตที่ และโครง 9-10'!I85+'ผลผลิตที่ และโครง 9-10'!L85)</f>
        <v>11364</v>
      </c>
      <c r="D91" s="59">
        <f t="shared" si="1"/>
        <v>150.8762612851832</v>
      </c>
    </row>
    <row r="92" spans="1:4" x14ac:dyDescent="0.35">
      <c r="A92" s="61" t="s">
        <v>248</v>
      </c>
      <c r="B92" s="57">
        <f>SUM('โครง 1-6'!B87+'โครง 1-6'!H87+'โครง 1-6'!K87+'โครง 8'!B92+'โครง 8'!E92+'ผลผลิตที่ และโครง 9-10'!B86+'ผลผลิตที่ และโครง 9-10'!E86+'ผลผลิตที่ และโครง 9-10'!H86+'ผลผลิตที่ และโครง 9-10'!K86)</f>
        <v>3620</v>
      </c>
      <c r="C92" s="32">
        <f>SUM('โครง 1-6'!C87+'โครง 1-6'!I87+'โครง 1-6'!L87+'โครง 1-6'!R87+'โครง 8'!C92+'โครง 8'!F92+'ผลผลิตที่ และโครง 9-10'!C86+'ผลผลิตที่ และโครง 9-10'!F86+'ผลผลิตที่ และโครง 9-10'!I86+'ผลผลิตที่ และโครง 9-10'!L86)</f>
        <v>5565</v>
      </c>
      <c r="D92" s="59">
        <f t="shared" si="1"/>
        <v>153.7292817679558</v>
      </c>
    </row>
    <row r="93" spans="1:4" x14ac:dyDescent="0.35">
      <c r="A93" s="61" t="s">
        <v>249</v>
      </c>
      <c r="B93" s="57">
        <f>SUM('โครง 1-6'!B88+'โครง 1-6'!H88+'โครง 1-6'!K88+'โครง 8'!B93+'โครง 8'!E93+'ผลผลิตที่ และโครง 9-10'!B87+'ผลผลิตที่ และโครง 9-10'!E87+'ผลผลิตที่ และโครง 9-10'!H87+'ผลผลิตที่ และโครง 9-10'!K87)</f>
        <v>910</v>
      </c>
      <c r="C93" s="32">
        <f>SUM('โครง 1-6'!C88+'โครง 1-6'!I88+'โครง 1-6'!L88+'โครง 1-6'!R88+'โครง 8'!C93+'โครง 8'!F93+'ผลผลิตที่ และโครง 9-10'!C87+'ผลผลิตที่ และโครง 9-10'!F87+'ผลผลิตที่ และโครง 9-10'!I87+'ผลผลิตที่ และโครง 9-10'!L87)</f>
        <v>2336</v>
      </c>
      <c r="D93" s="59">
        <f t="shared" si="1"/>
        <v>256.7032967032967</v>
      </c>
    </row>
    <row r="94" spans="1:4" x14ac:dyDescent="0.35">
      <c r="A94" s="61" t="s">
        <v>250</v>
      </c>
      <c r="B94" s="57">
        <f>SUM('โครง 1-6'!B89+'โครง 1-6'!H89+'โครง 1-6'!K89+'โครง 8'!B94+'โครง 8'!E94+'ผลผลิตที่ และโครง 9-10'!B88+'ผลผลิตที่ และโครง 9-10'!E88+'ผลผลิตที่ และโครง 9-10'!H88+'ผลผลิตที่ และโครง 9-10'!K88)</f>
        <v>1822</v>
      </c>
      <c r="C94" s="32">
        <f>SUM('โครง 1-6'!C89+'โครง 1-6'!I89+'โครง 1-6'!L89+'โครง 1-6'!R89+'โครง 8'!C94+'โครง 8'!F94+'ผลผลิตที่ และโครง 9-10'!C88+'ผลผลิตที่ และโครง 9-10'!F88+'ผลผลิตที่ และโครง 9-10'!I88+'ผลผลิตที่ และโครง 9-10'!L88)</f>
        <v>3027</v>
      </c>
      <c r="D94" s="59">
        <f t="shared" si="1"/>
        <v>166.13611416026345</v>
      </c>
    </row>
    <row r="95" spans="1:4" x14ac:dyDescent="0.35">
      <c r="A95" s="61" t="s">
        <v>251</v>
      </c>
      <c r="B95" s="57">
        <f>SUM('โครง 1-6'!B90+'โครง 1-6'!H90+'โครง 1-6'!K90+'โครง 8'!B95+'โครง 8'!E95+'ผลผลิตที่ และโครง 9-10'!B89+'ผลผลิตที่ และโครง 9-10'!E89+'ผลผลิตที่ และโครง 9-10'!H89+'ผลผลิตที่ และโครง 9-10'!K89)</f>
        <v>2820</v>
      </c>
      <c r="C95" s="32">
        <f>SUM('โครง 1-6'!C90+'โครง 1-6'!I90+'โครง 1-6'!L90+'โครง 1-6'!R90+'โครง 8'!C95+'โครง 8'!F95+'ผลผลิตที่ และโครง 9-10'!C89+'ผลผลิตที่ และโครง 9-10'!F89+'ผลผลิตที่ และโครง 9-10'!I89+'ผลผลิตที่ และโครง 9-10'!L89)</f>
        <v>4449</v>
      </c>
      <c r="D95" s="59">
        <f t="shared" si="1"/>
        <v>157.7659574468085</v>
      </c>
    </row>
    <row r="96" spans="1:4" s="60" customFormat="1" x14ac:dyDescent="0.35">
      <c r="A96" s="56" t="s">
        <v>181</v>
      </c>
      <c r="B96" s="57">
        <f>SUM('โครง 1-6'!B91+'โครง 1-6'!K91+'โครง 8'!B96+'โครง 8'!E96+'ผลผลิตที่ และโครง 9-10'!B90+'ผลผลิตที่ และโครง 9-10'!E90+'ผลผลิตที่ และโครง 9-10'!H90+'ผลผลิตที่ และโครง 9-10'!K90)</f>
        <v>29903</v>
      </c>
      <c r="C96" s="57">
        <f>SUM('โครง 1-6'!C91+'โครง 1-6'!L91+'โครง 1-6'!R91+'โครง 8'!C96+'โครง 8'!F96+'ผลผลิตที่ และโครง 9-10'!C90+'ผลผลิตที่ และโครง 9-10'!F90+'ผลผลิตที่ และโครง 9-10'!I90+'ผลผลิตที่ และโครง 9-10'!L90)</f>
        <v>56440</v>
      </c>
      <c r="D96" s="58">
        <f t="shared" si="1"/>
        <v>188.74360432063673</v>
      </c>
    </row>
    <row r="97" spans="1:4" x14ac:dyDescent="0.35">
      <c r="A97" s="61" t="s">
        <v>146</v>
      </c>
      <c r="B97" s="57">
        <f>SUM('โครง 1-6'!B92+'โครง 1-6'!K92+'โครง 8'!B97+'โครง 8'!E97+'ผลผลิตที่ และโครง 9-10'!B91+'ผลผลิตที่ และโครง 9-10'!E91+'ผลผลิตที่ และโครง 9-10'!H91+'ผลผลิตที่ และโครง 9-10'!K91)</f>
        <v>28150</v>
      </c>
      <c r="C97" s="32">
        <f>SUM('โครง 1-6'!C92+'โครง 1-6'!L92+'โครง 1-6'!R92+'โครง 8'!C97+'โครง 8'!F97+'ผลผลิตที่ และโครง 9-10'!C91+'ผลผลิตที่ และโครง 9-10'!F91+'ผลผลิตที่ และโครง 9-10'!I91+'ผลผลิตที่ และโครง 9-10'!L91)</f>
        <v>53438</v>
      </c>
      <c r="D97" s="59">
        <f t="shared" si="1"/>
        <v>189.83303730017761</v>
      </c>
    </row>
    <row r="98" spans="1:4" x14ac:dyDescent="0.35">
      <c r="A98" s="61" t="s">
        <v>147</v>
      </c>
      <c r="B98" s="57">
        <f>SUM('โครง 1-6'!B93+'โครง 1-6'!K93+'โครง 8'!B98+'โครง 8'!E98+'ผลผลิตที่ และโครง 9-10'!B92+'ผลผลิตที่ และโครง 9-10'!E92+'ผลผลิตที่ และโครง 9-10'!H92+'ผลผลิตที่ และโครง 9-10'!K92)</f>
        <v>1753</v>
      </c>
      <c r="C98" s="32">
        <f>SUM('โครง 1-6'!C93+'โครง 1-6'!L93+'โครง 1-6'!R93+'โครง 8'!C98+'โครง 8'!F98+'ผลผลิตที่ และโครง 9-10'!C92+'ผลผลิตที่ และโครง 9-10'!F92+'ผลผลิตที่ และโครง 9-10'!I92+'ผลผลิตที่ และโครง 9-10'!L92)</f>
        <v>3002</v>
      </c>
      <c r="D98" s="59">
        <f t="shared" si="1"/>
        <v>171.24928693667997</v>
      </c>
    </row>
    <row r="99" spans="1:4" s="60" customFormat="1" x14ac:dyDescent="0.35">
      <c r="A99" s="56" t="s">
        <v>182</v>
      </c>
      <c r="B99" s="57">
        <f>SUM('โครง 1-6'!B94+'โครง 1-6'!H94+'โครง 1-6'!K94+'โครง 1-6'!B94+'โครง 1-6'!H94+'โครง 1-6'!K94+'โครง 8'!B99+'โครง 8'!E99+'ผลผลิตที่ และโครง 9-10'!B93+'ผลผลิตที่ และโครง 9-10'!E93+'ผลผลิตที่ และโครง 9-10'!H93+'ผลผลิตที่ และโครง 9-10'!K93)</f>
        <v>10220</v>
      </c>
      <c r="C99" s="57">
        <f>SUM('โครง 1-6'!C94+'โครง 1-6'!I94+'โครง 1-6'!L94+'โครง 1-6'!R94+'โครง 8'!C99+'โครง 8'!F99+'ผลผลิตที่ และโครง 9-10'!C93+'ผลผลิตที่ และโครง 9-10'!F93+'ผลผลิตที่ และโครง 9-10'!I93+'ผลผลิตที่ และโครง 9-10'!L93)</f>
        <v>18029</v>
      </c>
      <c r="D99" s="58">
        <f t="shared" si="1"/>
        <v>176.40900195694715</v>
      </c>
    </row>
    <row r="100" spans="1:4" x14ac:dyDescent="0.35">
      <c r="A100" s="61" t="s">
        <v>148</v>
      </c>
      <c r="B100" s="57">
        <f>SUM('โครง 1-6'!B95+'โครง 1-6'!H95+'โครง 1-6'!K95+'โครง 1-6'!B95+'โครง 1-6'!H95+'โครง 1-6'!K95+'โครง 8'!B100+'โครง 8'!E100+'ผลผลิตที่ และโครง 9-10'!B94+'ผลผลิตที่ และโครง 9-10'!E94+'ผลผลิตที่ และโครง 9-10'!H94+'ผลผลิตที่ และโครง 9-10'!K94)</f>
        <v>6520</v>
      </c>
      <c r="C100" s="32">
        <f>SUM('โครง 1-6'!C95+'โครง 1-6'!I95+'โครง 1-6'!L95+'โครง 1-6'!R95+'โครง 8'!C100+'โครง 8'!F100+'ผลผลิตที่ และโครง 9-10'!C94+'ผลผลิตที่ และโครง 9-10'!F94+'ผลผลิตที่ และโครง 9-10'!I94+'ผลผลิตที่ และโครง 9-10'!L94)</f>
        <v>13067</v>
      </c>
      <c r="D100" s="59">
        <f t="shared" si="1"/>
        <v>200.41411042944785</v>
      </c>
    </row>
    <row r="101" spans="1:4" x14ac:dyDescent="0.35">
      <c r="A101" s="61" t="s">
        <v>252</v>
      </c>
      <c r="B101" s="57">
        <f>SUM('โครง 1-6'!B96+'โครง 1-6'!H96+'โครง 1-6'!K96+'โครง 1-6'!B96+'โครง 1-6'!H96+'โครง 1-6'!K96+'โครง 8'!B101+'โครง 8'!E101+'ผลผลิตที่ และโครง 9-10'!B95+'ผลผลิตที่ และโครง 9-10'!E95+'ผลผลิตที่ และโครง 9-10'!H95+'ผลผลิตที่ และโครง 9-10'!K95)</f>
        <v>2300</v>
      </c>
      <c r="C101" s="32">
        <f>SUM('โครง 1-6'!C96+'โครง 1-6'!I96+'โครง 1-6'!L96+'โครง 1-6'!R96+'โครง 8'!C101+'โครง 8'!F101+'ผลผลิตที่ และโครง 9-10'!C95+'ผลผลิตที่ และโครง 9-10'!F95+'ผลผลิตที่ และโครง 9-10'!I95+'ผลผลิตที่ และโครง 9-10'!L95)</f>
        <v>2936</v>
      </c>
      <c r="D101" s="59">
        <f t="shared" si="1"/>
        <v>127.65217391304348</v>
      </c>
    </row>
    <row r="102" spans="1:4" x14ac:dyDescent="0.35">
      <c r="A102" s="61" t="s">
        <v>253</v>
      </c>
      <c r="B102" s="57">
        <f>SUM('โครง 1-6'!B97+'โครง 1-6'!H97+'โครง 1-6'!K97+'โครง 1-6'!B97+'โครง 1-6'!H97+'โครง 1-6'!K97+'โครง 8'!B102+'โครง 8'!E102+'ผลผลิตที่ และโครง 9-10'!B96+'ผลผลิตที่ และโครง 9-10'!E96+'ผลผลิตที่ และโครง 9-10'!H96+'ผลผลิตที่ และโครง 9-10'!K96)</f>
        <v>1400</v>
      </c>
      <c r="C102" s="32">
        <f>SUM('โครง 1-6'!C97+'โครง 1-6'!I97+'โครง 1-6'!L97+'โครง 1-6'!R97+'โครง 8'!C102+'โครง 8'!F102+'ผลผลิตที่ และโครง 9-10'!C96+'ผลผลิตที่ และโครง 9-10'!F96+'ผลผลิตที่ และโครง 9-10'!I96+'ผลผลิตที่ และโครง 9-10'!L96)</f>
        <v>2026</v>
      </c>
      <c r="D102" s="59">
        <f t="shared" si="1"/>
        <v>144.71428571428572</v>
      </c>
    </row>
    <row r="103" spans="1:4" s="60" customFormat="1" x14ac:dyDescent="0.35">
      <c r="A103" s="56" t="s">
        <v>183</v>
      </c>
      <c r="B103" s="57">
        <f>SUM('โครง 1-6'!B98+'โครง 1-6'!K98+'โครง 8'!B103+'โครง 8'!E103+'ผลผลิตที่ และโครง 9-10'!B97+'ผลผลิตที่ และโครง 9-10'!E97+'ผลผลิตที่ และโครง 9-10'!H97+'ผลผลิตที่ และโครง 9-10'!K97)</f>
        <v>46732</v>
      </c>
      <c r="C103" s="57">
        <f>SUM('โครง 1-6'!C98+'โครง 1-6'!L98+'โครง 1-6'!R98+'โครง 8'!C103+'โครง 8'!F103+'ผลผลิตที่ และโครง 9-10'!C97+'ผลผลิตที่ และโครง 9-10'!F97+'ผลผลิตที่ และโครง 9-10'!I97+'ผลผลิตที่ และโครง 9-10'!L97)</f>
        <v>65937</v>
      </c>
      <c r="D103" s="58">
        <f t="shared" si="1"/>
        <v>141.0960369768039</v>
      </c>
    </row>
    <row r="104" spans="1:4" x14ac:dyDescent="0.35">
      <c r="A104" s="61" t="s">
        <v>149</v>
      </c>
      <c r="B104" s="57">
        <f>SUM('โครง 1-6'!B99+'โครง 1-6'!K99+'โครง 8'!B104+'โครง 8'!E104+'ผลผลิตที่ และโครง 9-10'!B98+'ผลผลิตที่ และโครง 9-10'!E98+'ผลผลิตที่ และโครง 9-10'!H98+'ผลผลิตที่ และโครง 9-10'!K98)</f>
        <v>34294</v>
      </c>
      <c r="C104" s="32">
        <f>SUM('โครง 1-6'!C99+'โครง 1-6'!L99+'โครง 1-6'!R99+'โครง 8'!C104+'โครง 8'!F104+'ผลผลิตที่ และโครง 9-10'!C98+'ผลผลิตที่ และโครง 9-10'!F98+'ผลผลิตที่ และโครง 9-10'!I98+'ผลผลิตที่ และโครง 9-10'!L98)</f>
        <v>45963</v>
      </c>
      <c r="D104" s="59">
        <f t="shared" si="1"/>
        <v>134.02636029626174</v>
      </c>
    </row>
    <row r="105" spans="1:4" x14ac:dyDescent="0.35">
      <c r="A105" s="61" t="s">
        <v>254</v>
      </c>
      <c r="B105" s="57">
        <f>SUM('โครง 1-6'!B100+'โครง 1-6'!K100+'โครง 8'!B105+'โครง 8'!E105+'ผลผลิตที่ และโครง 9-10'!B99+'ผลผลิตที่ และโครง 9-10'!E99+'ผลผลิตที่ และโครง 9-10'!H99+'ผลผลิตที่ และโครง 9-10'!K99)</f>
        <v>4594</v>
      </c>
      <c r="C105" s="32">
        <f>SUM('โครง 1-6'!C100+'โครง 1-6'!L100+'โครง 1-6'!R100+'โครง 8'!C105+'โครง 8'!F105+'ผลผลิตที่ และโครง 9-10'!C99+'ผลผลิตที่ และโครง 9-10'!F99+'ผลผลิตที่ และโครง 9-10'!I99+'ผลผลิตที่ และโครง 9-10'!L99)</f>
        <v>7020</v>
      </c>
      <c r="D105" s="59">
        <f t="shared" si="1"/>
        <v>152.80801044841098</v>
      </c>
    </row>
    <row r="106" spans="1:4" x14ac:dyDescent="0.35">
      <c r="A106" s="61" t="s">
        <v>255</v>
      </c>
      <c r="B106" s="57">
        <f>SUM('โครง 1-6'!B101+'โครง 1-6'!K101+'โครง 8'!B106+'โครง 8'!E106+'ผลผลิตที่ และโครง 9-10'!B100+'ผลผลิตที่ และโครง 9-10'!E100+'ผลผลิตที่ และโครง 9-10'!H100+'ผลผลิตที่ และโครง 9-10'!K100)</f>
        <v>7844</v>
      </c>
      <c r="C106" s="32">
        <f>SUM('โครง 1-6'!C101+'โครง 1-6'!L101+'โครง 1-6'!R101+'โครง 8'!C106+'โครง 8'!F106+'ผลผลิตที่ และโครง 9-10'!C100+'ผลผลิตที่ และโครง 9-10'!F100+'ผลผลิตที่ และโครง 9-10'!I100+'ผลผลิตที่ และโครง 9-10'!L100)</f>
        <v>12954</v>
      </c>
      <c r="D106" s="59">
        <f t="shared" si="1"/>
        <v>165.14533401325855</v>
      </c>
    </row>
    <row r="107" spans="1:4" s="60" customFormat="1" x14ac:dyDescent="0.35">
      <c r="A107" s="56" t="s">
        <v>184</v>
      </c>
      <c r="B107" s="57">
        <f>SUM('โครง 1-6'!B102+'โครง 1-6'!K102+'โครง 8'!B107+'โครง 8'!E107+'ผลผลิตที่ และโครง 9-10'!B101+'ผลผลิตที่ และโครง 9-10'!E101+'ผลผลิตที่ และโครง 9-10'!H101+'ผลผลิตที่ และโครง 9-10'!K101)</f>
        <v>13662</v>
      </c>
      <c r="C107" s="57">
        <f>SUM('โครง 1-6'!C102+'โครง 1-6'!L102+'โครง 1-6'!R102+'โครง 8'!C107+'โครง 8'!F107+'ผลผลิตที่ และโครง 9-10'!C101+'ผลผลิตที่ และโครง 9-10'!F101+'ผลผลิตที่ และโครง 9-10'!I101+'ผลผลิตที่ และโครง 9-10'!L101)</f>
        <v>25485</v>
      </c>
      <c r="D107" s="58">
        <f t="shared" si="1"/>
        <v>186.53930610452349</v>
      </c>
    </row>
    <row r="108" spans="1:4" x14ac:dyDescent="0.35">
      <c r="A108" s="61" t="s">
        <v>150</v>
      </c>
      <c r="B108" s="57">
        <f>SUM('โครง 1-6'!B103+'โครง 1-6'!K103+'โครง 8'!B108+'โครง 8'!E108+'ผลผลิตที่ และโครง 9-10'!B102+'ผลผลิตที่ และโครง 9-10'!E102+'ผลผลิตที่ และโครง 9-10'!H102+'ผลผลิตที่ และโครง 9-10'!K102)</f>
        <v>4820</v>
      </c>
      <c r="C108" s="32">
        <f>SUM('โครง 1-6'!C103+'โครง 1-6'!L103+'โครง 1-6'!R103+'โครง 8'!C108+'โครง 8'!F108+'ผลผลิตที่ และโครง 9-10'!C102+'ผลผลิตที่ และโครง 9-10'!F102+'ผลผลิตที่ และโครง 9-10'!I102+'ผลผลิตที่ และโครง 9-10'!L102)</f>
        <v>8317</v>
      </c>
      <c r="D108" s="59">
        <f t="shared" si="1"/>
        <v>172.551867219917</v>
      </c>
    </row>
    <row r="109" spans="1:4" x14ac:dyDescent="0.35">
      <c r="A109" s="61" t="s">
        <v>256</v>
      </c>
      <c r="B109" s="57">
        <f>SUM('โครง 1-6'!B104+'โครง 1-6'!K104+'โครง 8'!B109+'โครง 8'!E109+'ผลผลิตที่ และโครง 9-10'!B103+'ผลผลิตที่ และโครง 9-10'!E103+'ผลผลิตที่ และโครง 9-10'!H103+'ผลผลิตที่ และโครง 9-10'!K103)</f>
        <v>1822</v>
      </c>
      <c r="C109" s="32">
        <f>SUM('โครง 1-6'!C104+'โครง 1-6'!L104+'โครง 1-6'!R104+'โครง 8'!C109+'โครง 8'!F109+'ผลผลิตที่ และโครง 9-10'!C103+'ผลผลิตที่ และโครง 9-10'!F103+'ผลผลิตที่ และโครง 9-10'!I103+'ผลผลิตที่ และโครง 9-10'!L103)</f>
        <v>4986</v>
      </c>
      <c r="D109" s="59">
        <f t="shared" si="1"/>
        <v>273.65532381997804</v>
      </c>
    </row>
    <row r="110" spans="1:4" x14ac:dyDescent="0.35">
      <c r="A110" s="61" t="s">
        <v>257</v>
      </c>
      <c r="B110" s="57">
        <f>SUM('โครง 1-6'!B105+'โครง 1-6'!K105+'โครง 8'!B110+'โครง 8'!E110+'ผลผลิตที่ และโครง 9-10'!B104+'ผลผลิตที่ และโครง 9-10'!E104+'ผลผลิตที่ และโครง 9-10'!H104+'ผลผลิตที่ และโครง 9-10'!K104)</f>
        <v>7020</v>
      </c>
      <c r="C110" s="32">
        <f>SUM('โครง 1-6'!C105+'โครง 1-6'!L105+'โครง 1-6'!R105+'โครง 8'!C110+'โครง 8'!F110+'ผลผลิตที่ และโครง 9-10'!C104+'ผลผลิตที่ และโครง 9-10'!F104+'ผลผลิตที่ และโครง 9-10'!I104+'ผลผลิตที่ และโครง 9-10'!L104)</f>
        <v>12182</v>
      </c>
      <c r="D110" s="59">
        <f t="shared" si="1"/>
        <v>173.53276353276354</v>
      </c>
    </row>
    <row r="111" spans="1:4" s="60" customFormat="1" x14ac:dyDescent="0.35">
      <c r="A111" s="62" t="s">
        <v>153</v>
      </c>
      <c r="B111" s="57">
        <f>SUM('โครง 1-6'!E106+'โครง 1-6'!K106+'โครง 8'!B111+'โครง 8'!E111+'ผลผลิตที่ และโครง 9-10'!B105+'ผลผลิตที่ และโครง 9-10'!E105+'ผลผลิตที่ และโครง 9-10'!H105+'ผลผลิตที่ และโครง 9-10'!K105)</f>
        <v>3916</v>
      </c>
      <c r="C111" s="57">
        <f>SUM('โครง 1-6'!F106+'โครง 1-6'!L106+'โครง 8'!C111+'โครง 8'!F111+'ผลผลิตที่ และโครง 9-10'!C105+'ผลผลิตที่ และโครง 9-10'!F105+'ผลผลิตที่ และโครง 9-10'!I105+'ผลผลิตที่ และโครง 9-10'!L105)</f>
        <v>6472</v>
      </c>
      <c r="D111" s="58">
        <f t="shared" si="1"/>
        <v>165.27068437180796</v>
      </c>
    </row>
    <row r="112" spans="1:4" s="60" customFormat="1" x14ac:dyDescent="0.35">
      <c r="A112" s="62" t="s">
        <v>154</v>
      </c>
      <c r="B112" s="57">
        <f>SUM('โครง 1-6'!E107+'โครง 1-6'!K107+'โครง 8'!B112+'โครง 8'!E112+'ผลผลิตที่ และโครง 9-10'!B106+'ผลผลิตที่ และโครง 9-10'!E106+'ผลผลิตที่ และโครง 9-10'!H106+'ผลผลิตที่ และโครง 9-10'!K106)</f>
        <v>2766</v>
      </c>
      <c r="C112" s="57">
        <f>SUM('โครง 1-6'!F107+'โครง 1-6'!L107+'โครง 1-6'!R107+'โครง 8'!C112+'โครง 8'!F112+'ผลผลิตที่ และโครง 9-10'!C106+'ผลผลิตที่ และโครง 9-10'!F106+'ผลผลิตที่ และโครง 9-10'!I106+'ผลผลิตที่ และโครง 9-10'!L106)</f>
        <v>4124</v>
      </c>
      <c r="D112" s="58">
        <f t="shared" si="1"/>
        <v>149.09616775126537</v>
      </c>
    </row>
    <row r="113" spans="1:4" s="60" customFormat="1" x14ac:dyDescent="0.35">
      <c r="A113" s="62" t="s">
        <v>151</v>
      </c>
      <c r="B113" s="57">
        <f>SUM('โครง 1-6'!B108+'โครง 1-6'!E108+'โครง 1-6'!H108+'โครง 1-6'!K108+'โครง 8'!B113+'โครง 8'!E113+'ผลผลิตที่ และโครง 9-10'!B107+'ผลผลิตที่ และโครง 9-10'!E107+'ผลผลิตที่ และโครง 9-10'!H107+'ผลผลิตที่ และโครง 9-10'!K107)</f>
        <v>2908</v>
      </c>
      <c r="C113" s="57">
        <f>SUM('โครง 1-6'!C108+'โครง 1-6'!F108+'โครง 1-6'!I108+'โครง 1-6'!L108+'โครง 8'!C113+'โครง 8'!F113+'ผลผลิตที่ และโครง 9-10'!C107+'ผลผลิตที่ และโครง 9-10'!F107+'ผลผลิตที่ และโครง 9-10'!I107+'ผลผลิตที่ และโครง 9-10'!L107)</f>
        <v>4109</v>
      </c>
      <c r="D113" s="58">
        <f t="shared" si="1"/>
        <v>141.29986244841817</v>
      </c>
    </row>
    <row r="114" spans="1:4" x14ac:dyDescent="0.35">
      <c r="A114" s="78" t="s">
        <v>207</v>
      </c>
      <c r="B114" s="78"/>
      <c r="C114" s="78"/>
      <c r="D114" s="78"/>
    </row>
  </sheetData>
  <mergeCells count="6">
    <mergeCell ref="A114:D114"/>
    <mergeCell ref="A3:D3"/>
    <mergeCell ref="B5:D7"/>
    <mergeCell ref="A1:D1"/>
    <mergeCell ref="A2:D2"/>
    <mergeCell ref="A5:A8"/>
  </mergeCells>
  <pageMargins left="0.31496062992125984" right="0.11811023622047245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7" sqref="H27"/>
    </sheetView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22" workbookViewId="0">
      <selection activeCell="I33" sqref="I33"/>
    </sheetView>
  </sheetViews>
  <sheetFormatPr defaultRowHeight="14.25" x14ac:dyDescent="0.2"/>
  <cols>
    <col min="1" max="1" width="11.375" customWidth="1"/>
    <col min="2" max="2" width="18.875" customWidth="1"/>
    <col min="3" max="3" width="11.5" customWidth="1"/>
    <col min="4" max="4" width="13.375" customWidth="1"/>
    <col min="5" max="6" width="12.375" customWidth="1"/>
  </cols>
  <sheetData>
    <row r="1" spans="1:6" ht="18.75" x14ac:dyDescent="0.3">
      <c r="A1" s="83" t="s">
        <v>3</v>
      </c>
      <c r="B1" s="83"/>
      <c r="C1" s="12" t="s">
        <v>6</v>
      </c>
      <c r="D1" s="7" t="s">
        <v>50</v>
      </c>
      <c r="E1" s="12" t="s">
        <v>97</v>
      </c>
      <c r="F1" s="7" t="s">
        <v>98</v>
      </c>
    </row>
    <row r="2" spans="1:6" ht="18.75" x14ac:dyDescent="0.2">
      <c r="A2" s="8" t="s">
        <v>4</v>
      </c>
      <c r="B2" s="1" t="s">
        <v>5</v>
      </c>
      <c r="C2" s="81" t="s">
        <v>51</v>
      </c>
      <c r="D2" s="82"/>
      <c r="E2" s="11" t="s">
        <v>6</v>
      </c>
      <c r="F2" s="2" t="s">
        <v>99</v>
      </c>
    </row>
    <row r="3" spans="1:6" ht="18.75" x14ac:dyDescent="0.2">
      <c r="A3" s="9" t="s">
        <v>6</v>
      </c>
      <c r="B3" s="6" t="s">
        <v>7</v>
      </c>
      <c r="C3" s="10" t="s">
        <v>52</v>
      </c>
      <c r="D3" s="2" t="s">
        <v>53</v>
      </c>
      <c r="E3" s="11" t="s">
        <v>6</v>
      </c>
      <c r="F3" s="2" t="s">
        <v>100</v>
      </c>
    </row>
    <row r="4" spans="1:6" ht="18.75" x14ac:dyDescent="0.2">
      <c r="A4" s="84" t="s">
        <v>8</v>
      </c>
      <c r="B4" s="84"/>
      <c r="C4" s="11" t="s">
        <v>6</v>
      </c>
      <c r="D4" s="2" t="s">
        <v>54</v>
      </c>
      <c r="E4" s="11" t="s">
        <v>6</v>
      </c>
      <c r="F4" s="2" t="s">
        <v>101</v>
      </c>
    </row>
    <row r="5" spans="1:6" ht="18.75" x14ac:dyDescent="0.2">
      <c r="A5" s="10" t="s">
        <v>9</v>
      </c>
      <c r="B5" s="2" t="s">
        <v>10</v>
      </c>
      <c r="C5" s="11" t="s">
        <v>6</v>
      </c>
      <c r="D5" s="2" t="s">
        <v>55</v>
      </c>
      <c r="E5" s="11" t="s">
        <v>6</v>
      </c>
      <c r="F5" s="6" t="s">
        <v>102</v>
      </c>
    </row>
    <row r="6" spans="1:6" ht="18.75" x14ac:dyDescent="0.2">
      <c r="A6" s="11" t="s">
        <v>6</v>
      </c>
      <c r="B6" s="2" t="s">
        <v>11</v>
      </c>
      <c r="C6" s="11" t="s">
        <v>6</v>
      </c>
      <c r="D6" s="2" t="s">
        <v>56</v>
      </c>
      <c r="E6" s="81" t="s">
        <v>103</v>
      </c>
      <c r="F6" s="82"/>
    </row>
    <row r="7" spans="1:6" ht="18.75" x14ac:dyDescent="0.2">
      <c r="A7" s="11" t="s">
        <v>6</v>
      </c>
      <c r="B7" s="2" t="s">
        <v>12</v>
      </c>
      <c r="C7" s="11" t="s">
        <v>6</v>
      </c>
      <c r="D7" s="6" t="s">
        <v>57</v>
      </c>
      <c r="E7" s="10" t="s">
        <v>104</v>
      </c>
      <c r="F7" s="3" t="s">
        <v>105</v>
      </c>
    </row>
    <row r="8" spans="1:6" ht="18.75" x14ac:dyDescent="0.2">
      <c r="A8" s="11" t="s">
        <v>6</v>
      </c>
      <c r="B8" s="6" t="s">
        <v>13</v>
      </c>
      <c r="C8" s="81" t="s">
        <v>58</v>
      </c>
      <c r="D8" s="82"/>
      <c r="E8" s="12" t="s">
        <v>6</v>
      </c>
      <c r="F8" s="17" t="s">
        <v>106</v>
      </c>
    </row>
    <row r="9" spans="1:6" ht="18.75" x14ac:dyDescent="0.2">
      <c r="A9" s="84" t="s">
        <v>14</v>
      </c>
      <c r="B9" s="84"/>
      <c r="C9" s="10" t="s">
        <v>59</v>
      </c>
      <c r="D9" s="2" t="s">
        <v>60</v>
      </c>
      <c r="E9" s="81" t="s">
        <v>107</v>
      </c>
      <c r="F9" s="82"/>
    </row>
    <row r="10" spans="1:6" ht="18.75" x14ac:dyDescent="0.2">
      <c r="A10" s="10" t="s">
        <v>15</v>
      </c>
      <c r="B10" s="3" t="s">
        <v>16</v>
      </c>
      <c r="C10" s="11" t="s">
        <v>6</v>
      </c>
      <c r="D10" s="2" t="s">
        <v>61</v>
      </c>
      <c r="E10" s="10" t="s">
        <v>108</v>
      </c>
      <c r="F10" s="3" t="s">
        <v>109</v>
      </c>
    </row>
    <row r="11" spans="1:6" ht="18.75" x14ac:dyDescent="0.2">
      <c r="A11" s="11" t="s">
        <v>6</v>
      </c>
      <c r="B11" s="2" t="s">
        <v>17</v>
      </c>
      <c r="C11" s="11" t="s">
        <v>6</v>
      </c>
      <c r="D11" s="6" t="s">
        <v>62</v>
      </c>
      <c r="E11" s="11" t="s">
        <v>6</v>
      </c>
      <c r="F11" s="3" t="s">
        <v>110</v>
      </c>
    </row>
    <row r="12" spans="1:6" ht="18.75" x14ac:dyDescent="0.2">
      <c r="A12" s="11" t="s">
        <v>6</v>
      </c>
      <c r="B12" s="6" t="s">
        <v>18</v>
      </c>
      <c r="C12" s="81" t="s">
        <v>63</v>
      </c>
      <c r="D12" s="82"/>
      <c r="E12" s="11" t="s">
        <v>6</v>
      </c>
      <c r="F12" s="16" t="s">
        <v>111</v>
      </c>
    </row>
    <row r="13" spans="1:6" ht="18.75" x14ac:dyDescent="0.2">
      <c r="A13" s="81" t="s">
        <v>19</v>
      </c>
      <c r="B13" s="82"/>
      <c r="C13" s="10" t="s">
        <v>64</v>
      </c>
      <c r="D13" s="2" t="s">
        <v>65</v>
      </c>
      <c r="E13" s="81" t="s">
        <v>112</v>
      </c>
      <c r="F13" s="82"/>
    </row>
    <row r="14" spans="1:6" ht="18.75" x14ac:dyDescent="0.2">
      <c r="A14" s="11" t="s">
        <v>20</v>
      </c>
      <c r="B14" s="7" t="s">
        <v>21</v>
      </c>
      <c r="C14" s="11" t="s">
        <v>6</v>
      </c>
      <c r="D14" s="2" t="s">
        <v>66</v>
      </c>
      <c r="E14" s="10" t="s">
        <v>113</v>
      </c>
      <c r="F14" s="2" t="s">
        <v>114</v>
      </c>
    </row>
    <row r="15" spans="1:6" ht="18.75" x14ac:dyDescent="0.2">
      <c r="A15" s="12" t="s">
        <v>6</v>
      </c>
      <c r="B15" s="7" t="s">
        <v>22</v>
      </c>
      <c r="C15" s="11" t="s">
        <v>6</v>
      </c>
      <c r="D15" s="6" t="s">
        <v>67</v>
      </c>
      <c r="E15" s="11" t="s">
        <v>6</v>
      </c>
      <c r="F15" s="2" t="s">
        <v>115</v>
      </c>
    </row>
    <row r="16" spans="1:6" ht="18.75" x14ac:dyDescent="0.2">
      <c r="A16" s="11" t="s">
        <v>6</v>
      </c>
      <c r="B16" s="2" t="s">
        <v>23</v>
      </c>
      <c r="C16" s="81" t="s">
        <v>68</v>
      </c>
      <c r="D16" s="82"/>
      <c r="E16" s="11" t="s">
        <v>6</v>
      </c>
      <c r="F16" s="6" t="s">
        <v>116</v>
      </c>
    </row>
    <row r="17" spans="1:6" ht="18.75" x14ac:dyDescent="0.2">
      <c r="A17" s="11" t="s">
        <v>6</v>
      </c>
      <c r="B17" s="6" t="s">
        <v>24</v>
      </c>
      <c r="C17" s="10" t="s">
        <v>69</v>
      </c>
      <c r="D17" s="2" t="s">
        <v>70</v>
      </c>
      <c r="E17" s="81" t="s">
        <v>117</v>
      </c>
      <c r="F17" s="82"/>
    </row>
    <row r="18" spans="1:6" ht="18.75" x14ac:dyDescent="0.2">
      <c r="A18" s="81" t="s">
        <v>25</v>
      </c>
      <c r="B18" s="82"/>
      <c r="C18" s="11" t="s">
        <v>6</v>
      </c>
      <c r="D18" s="6" t="s">
        <v>71</v>
      </c>
      <c r="E18" s="10" t="s">
        <v>118</v>
      </c>
      <c r="F18" s="2" t="s">
        <v>119</v>
      </c>
    </row>
    <row r="19" spans="1:6" ht="18.75" x14ac:dyDescent="0.2">
      <c r="A19" s="14" t="s">
        <v>26</v>
      </c>
      <c r="B19" s="4" t="s">
        <v>27</v>
      </c>
      <c r="C19" s="81" t="s">
        <v>72</v>
      </c>
      <c r="D19" s="82"/>
      <c r="E19" s="11" t="s">
        <v>6</v>
      </c>
      <c r="F19" s="2" t="s">
        <v>120</v>
      </c>
    </row>
    <row r="20" spans="1:6" ht="18.75" x14ac:dyDescent="0.2">
      <c r="A20" s="13" t="s">
        <v>6</v>
      </c>
      <c r="B20" s="5" t="s">
        <v>28</v>
      </c>
      <c r="C20" s="10" t="s">
        <v>73</v>
      </c>
      <c r="D20" s="16" t="s">
        <v>74</v>
      </c>
      <c r="E20" s="12" t="s">
        <v>6</v>
      </c>
      <c r="F20" s="7" t="s">
        <v>121</v>
      </c>
    </row>
    <row r="21" spans="1:6" ht="18.75" x14ac:dyDescent="0.2">
      <c r="A21" s="13" t="s">
        <v>6</v>
      </c>
      <c r="B21" s="5" t="s">
        <v>29</v>
      </c>
      <c r="C21" s="81" t="s">
        <v>75</v>
      </c>
      <c r="D21" s="82"/>
      <c r="E21" s="85" t="s">
        <v>122</v>
      </c>
      <c r="F21" s="86"/>
    </row>
    <row r="22" spans="1:6" ht="18.75" x14ac:dyDescent="0.2">
      <c r="A22" s="13" t="s">
        <v>6</v>
      </c>
      <c r="B22" s="15" t="s">
        <v>30</v>
      </c>
      <c r="C22" s="10" t="s">
        <v>76</v>
      </c>
      <c r="D22" s="3" t="s">
        <v>77</v>
      </c>
      <c r="E22" s="85" t="s">
        <v>123</v>
      </c>
      <c r="F22" s="86"/>
    </row>
    <row r="23" spans="1:6" ht="18.75" x14ac:dyDescent="0.2">
      <c r="A23" s="81" t="s">
        <v>31</v>
      </c>
      <c r="B23" s="82"/>
      <c r="C23" s="11" t="s">
        <v>6</v>
      </c>
      <c r="D23" s="3" t="s">
        <v>78</v>
      </c>
      <c r="E23" s="85" t="s">
        <v>124</v>
      </c>
      <c r="F23" s="86"/>
    </row>
    <row r="24" spans="1:6" ht="18.75" x14ac:dyDescent="0.2">
      <c r="A24" s="10" t="s">
        <v>32</v>
      </c>
      <c r="B24" s="2" t="s">
        <v>33</v>
      </c>
      <c r="C24" s="12" t="s">
        <v>6</v>
      </c>
      <c r="D24" s="17" t="s">
        <v>79</v>
      </c>
    </row>
    <row r="25" spans="1:6" ht="18.75" x14ac:dyDescent="0.2">
      <c r="A25" s="11" t="s">
        <v>6</v>
      </c>
      <c r="B25" s="2" t="s">
        <v>34</v>
      </c>
      <c r="C25" s="81" t="s">
        <v>80</v>
      </c>
      <c r="D25" s="82"/>
    </row>
    <row r="26" spans="1:6" ht="18.75" x14ac:dyDescent="0.2">
      <c r="A26" s="11" t="s">
        <v>6</v>
      </c>
      <c r="B26" s="2" t="s">
        <v>35</v>
      </c>
      <c r="C26" s="10" t="s">
        <v>81</v>
      </c>
      <c r="D26" s="2" t="s">
        <v>82</v>
      </c>
    </row>
    <row r="27" spans="1:6" ht="18.75" x14ac:dyDescent="0.2">
      <c r="A27" s="11" t="s">
        <v>6</v>
      </c>
      <c r="B27" s="2" t="s">
        <v>36</v>
      </c>
      <c r="C27" s="11" t="s">
        <v>6</v>
      </c>
      <c r="D27" s="2" t="s">
        <v>83</v>
      </c>
    </row>
    <row r="28" spans="1:6" ht="18.75" x14ac:dyDescent="0.2">
      <c r="A28" s="11" t="s">
        <v>6</v>
      </c>
      <c r="B28" s="6" t="s">
        <v>37</v>
      </c>
      <c r="C28" s="11" t="s">
        <v>6</v>
      </c>
      <c r="D28" s="2" t="s">
        <v>84</v>
      </c>
    </row>
    <row r="29" spans="1:6" ht="18.75" x14ac:dyDescent="0.2">
      <c r="A29" s="81" t="s">
        <v>38</v>
      </c>
      <c r="B29" s="82"/>
      <c r="C29" s="11" t="s">
        <v>6</v>
      </c>
      <c r="D29" s="6" t="s">
        <v>85</v>
      </c>
    </row>
    <row r="30" spans="1:6" ht="18.75" x14ac:dyDescent="0.2">
      <c r="A30" s="8" t="s">
        <v>39</v>
      </c>
      <c r="B30" s="1" t="s">
        <v>40</v>
      </c>
      <c r="C30" s="81" t="s">
        <v>86</v>
      </c>
      <c r="D30" s="82"/>
    </row>
    <row r="31" spans="1:6" ht="18.75" x14ac:dyDescent="0.2">
      <c r="A31" s="11" t="s">
        <v>6</v>
      </c>
      <c r="B31" s="2" t="s">
        <v>41</v>
      </c>
      <c r="C31" s="10" t="s">
        <v>87</v>
      </c>
      <c r="D31" s="2" t="s">
        <v>88</v>
      </c>
    </row>
    <row r="32" spans="1:6" ht="18.75" x14ac:dyDescent="0.2">
      <c r="A32" s="11" t="s">
        <v>6</v>
      </c>
      <c r="B32" s="2" t="s">
        <v>42</v>
      </c>
      <c r="C32" s="11" t="s">
        <v>6</v>
      </c>
      <c r="D32" s="2" t="s">
        <v>89</v>
      </c>
    </row>
    <row r="33" spans="1:4" ht="18.75" x14ac:dyDescent="0.2">
      <c r="A33" s="11" t="s">
        <v>6</v>
      </c>
      <c r="B33" s="2" t="s">
        <v>43</v>
      </c>
      <c r="C33" s="11" t="s">
        <v>6</v>
      </c>
      <c r="D33" s="6" t="s">
        <v>90</v>
      </c>
    </row>
    <row r="34" spans="1:4" ht="18.75" x14ac:dyDescent="0.2">
      <c r="A34" s="11" t="s">
        <v>6</v>
      </c>
      <c r="B34" s="6" t="s">
        <v>44</v>
      </c>
      <c r="C34" s="81" t="s">
        <v>91</v>
      </c>
      <c r="D34" s="82"/>
    </row>
    <row r="35" spans="1:4" ht="18.75" x14ac:dyDescent="0.2">
      <c r="A35" s="81" t="s">
        <v>45</v>
      </c>
      <c r="B35" s="82"/>
      <c r="C35" s="10" t="s">
        <v>92</v>
      </c>
      <c r="D35" s="2" t="s">
        <v>93</v>
      </c>
    </row>
    <row r="36" spans="1:4" ht="18.75" x14ac:dyDescent="0.2">
      <c r="A36" s="10" t="s">
        <v>46</v>
      </c>
      <c r="B36" s="2" t="s">
        <v>47</v>
      </c>
      <c r="C36" s="11" t="s">
        <v>6</v>
      </c>
      <c r="D36" s="2" t="s">
        <v>94</v>
      </c>
    </row>
    <row r="37" spans="1:4" ht="18.75" x14ac:dyDescent="0.2">
      <c r="A37" s="11" t="s">
        <v>6</v>
      </c>
      <c r="B37" s="2" t="s">
        <v>48</v>
      </c>
      <c r="C37" s="11" t="s">
        <v>6</v>
      </c>
      <c r="D37" s="6" t="s">
        <v>95</v>
      </c>
    </row>
    <row r="38" spans="1:4" ht="18.75" x14ac:dyDescent="0.2">
      <c r="A38" s="12" t="s">
        <v>6</v>
      </c>
      <c r="B38" s="2" t="s">
        <v>49</v>
      </c>
      <c r="C38" s="81" t="s">
        <v>96</v>
      </c>
      <c r="D38" s="82"/>
    </row>
  </sheetData>
  <mergeCells count="25">
    <mergeCell ref="E22:F22"/>
    <mergeCell ref="E23:F23"/>
    <mergeCell ref="E6:F6"/>
    <mergeCell ref="E9:F9"/>
    <mergeCell ref="E13:F13"/>
    <mergeCell ref="E17:F17"/>
    <mergeCell ref="E21:F21"/>
    <mergeCell ref="A1:B1"/>
    <mergeCell ref="A4:B4"/>
    <mergeCell ref="A9:B9"/>
    <mergeCell ref="A13:B13"/>
    <mergeCell ref="A18:B18"/>
    <mergeCell ref="C38:D38"/>
    <mergeCell ref="A29:B29"/>
    <mergeCell ref="A35:B35"/>
    <mergeCell ref="C2:D2"/>
    <mergeCell ref="C8:D8"/>
    <mergeCell ref="C12:D12"/>
    <mergeCell ref="C16:D16"/>
    <mergeCell ref="C19:D19"/>
    <mergeCell ref="C21:D21"/>
    <mergeCell ref="C25:D25"/>
    <mergeCell ref="C30:D30"/>
    <mergeCell ref="C34:D34"/>
    <mergeCell ref="A23:B2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4</vt:i4>
      </vt:variant>
    </vt:vector>
  </HeadingPairs>
  <TitlesOfParts>
    <vt:vector size="10" baseType="lpstr">
      <vt:lpstr>โครง 1-6</vt:lpstr>
      <vt:lpstr>โครง 8</vt:lpstr>
      <vt:lpstr>ผลผลิตที่ และโครง 9-10</vt:lpstr>
      <vt:lpstr>สรุป</vt:lpstr>
      <vt:lpstr>Sheet2</vt:lpstr>
      <vt:lpstr>Sheet11</vt:lpstr>
      <vt:lpstr>'โครง 1-6'!Print_Titles</vt:lpstr>
      <vt:lpstr>'โครง 8'!Print_Titles</vt:lpstr>
      <vt:lpstr>'ผลผลิตที่ และโครง 9-10'!Print_Titles</vt:lpstr>
      <vt:lpstr>สรุป!Print_Titles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Aflip</cp:lastModifiedBy>
  <cp:lastPrinted>2017-12-08T07:57:18Z</cp:lastPrinted>
  <dcterms:created xsi:type="dcterms:W3CDTF">2016-11-30T03:57:44Z</dcterms:created>
  <dcterms:modified xsi:type="dcterms:W3CDTF">2018-01-18T04:15:14Z</dcterms:modified>
</cp:coreProperties>
</file>