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8505"/>
  </bookViews>
  <sheets>
    <sheet name="รวม 8 แผนงาน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__ddd1">#REF!</definedName>
    <definedName name="_______ddd10">#REF!</definedName>
    <definedName name="_______ddd11">#REF!</definedName>
    <definedName name="_______ddd12">#REF!</definedName>
    <definedName name="_______ddd15">#REF!</definedName>
    <definedName name="_______ddd23">#REF!</definedName>
    <definedName name="_______ddd3">#REF!</definedName>
    <definedName name="_______ddd5">#REF!</definedName>
    <definedName name="_______ddd6">#REF!</definedName>
    <definedName name="_______ddd8">#REF!</definedName>
    <definedName name="_______ddd9">#REF!</definedName>
    <definedName name="______ddd1">#REF!</definedName>
    <definedName name="______ddd10">#REF!</definedName>
    <definedName name="______ddd11">#REF!</definedName>
    <definedName name="______ddd12">#REF!</definedName>
    <definedName name="______ddd15">#REF!</definedName>
    <definedName name="______ddd2">#REF!</definedName>
    <definedName name="______ddd22">#REF!</definedName>
    <definedName name="______ddd23">#REF!</definedName>
    <definedName name="______ddd3">#REF!</definedName>
    <definedName name="______ddd5">#REF!</definedName>
    <definedName name="______ddd6">#REF!</definedName>
    <definedName name="______ddd8">#REF!</definedName>
    <definedName name="______ddd9">#REF!</definedName>
    <definedName name="_____ddd1" localSheetId="0">#REF!</definedName>
    <definedName name="_____ddd1">#REF!</definedName>
    <definedName name="_____ddd10" localSheetId="0">#REF!</definedName>
    <definedName name="_____ddd10">#REF!</definedName>
    <definedName name="_____ddd11" localSheetId="0">#REF!</definedName>
    <definedName name="_____ddd11">#REF!</definedName>
    <definedName name="_____ddd12" localSheetId="0">#REF!</definedName>
    <definedName name="_____ddd12">#REF!</definedName>
    <definedName name="_____ddd15" localSheetId="0">#REF!</definedName>
    <definedName name="_____ddd15">#REF!</definedName>
    <definedName name="_____ddd2">#REF!</definedName>
    <definedName name="_____ddd22">#REF!</definedName>
    <definedName name="_____ddd23" localSheetId="0">#REF!</definedName>
    <definedName name="_____ddd23">#REF!</definedName>
    <definedName name="_____ddd3" localSheetId="0">#REF!</definedName>
    <definedName name="_____ddd3">#REF!</definedName>
    <definedName name="_____ddd5" localSheetId="0">#REF!</definedName>
    <definedName name="_____ddd5">#REF!</definedName>
    <definedName name="_____ddd6" localSheetId="0">#REF!</definedName>
    <definedName name="_____ddd6">#REF!</definedName>
    <definedName name="_____ddd8" localSheetId="0">#REF!</definedName>
    <definedName name="_____ddd8">#REF!</definedName>
    <definedName name="_____ddd9" localSheetId="0">#REF!</definedName>
    <definedName name="_____ddd9">#REF!</definedName>
    <definedName name="____ddd1" localSheetId="0">#REF!</definedName>
    <definedName name="____ddd1">#REF!</definedName>
    <definedName name="____ddd10" localSheetId="0">#REF!</definedName>
    <definedName name="____ddd10">#REF!</definedName>
    <definedName name="____ddd11" localSheetId="0">#REF!</definedName>
    <definedName name="____ddd11">#REF!</definedName>
    <definedName name="____ddd12" localSheetId="0">#REF!</definedName>
    <definedName name="____ddd12">#REF!</definedName>
    <definedName name="____ddd15" localSheetId="0">#REF!</definedName>
    <definedName name="____ddd15">#REF!</definedName>
    <definedName name="____ddd2" localSheetId="0">#REF!</definedName>
    <definedName name="____ddd2">#REF!</definedName>
    <definedName name="____ddd22" localSheetId="0">#REF!</definedName>
    <definedName name="____ddd22">#REF!</definedName>
    <definedName name="____ddd23" localSheetId="0">#REF!</definedName>
    <definedName name="____ddd23">#REF!</definedName>
    <definedName name="____ddd3" localSheetId="0">#REF!</definedName>
    <definedName name="____ddd3">#REF!</definedName>
    <definedName name="____ddd5" localSheetId="0">#REF!</definedName>
    <definedName name="____ddd5">#REF!</definedName>
    <definedName name="____ddd6" localSheetId="0">#REF!</definedName>
    <definedName name="____ddd6">#REF!</definedName>
    <definedName name="____ddd8" localSheetId="0">#REF!</definedName>
    <definedName name="____ddd8">#REF!</definedName>
    <definedName name="____ddd9" localSheetId="0">#REF!</definedName>
    <definedName name="____ddd9">#REF!</definedName>
    <definedName name="___ddd1" localSheetId="0">#REF!</definedName>
    <definedName name="___ddd1">#REF!</definedName>
    <definedName name="___ddd10" localSheetId="0">#REF!</definedName>
    <definedName name="___ddd10">#REF!</definedName>
    <definedName name="___ddd11" localSheetId="0">#REF!</definedName>
    <definedName name="___ddd11">#REF!</definedName>
    <definedName name="___ddd12" localSheetId="0">#REF!</definedName>
    <definedName name="___ddd12">#REF!</definedName>
    <definedName name="___ddd15" localSheetId="0">#REF!</definedName>
    <definedName name="___ddd15">#REF!</definedName>
    <definedName name="___ddd2" localSheetId="0">#REF!</definedName>
    <definedName name="___ddd2">#REF!</definedName>
    <definedName name="___ddd22" localSheetId="0">#REF!</definedName>
    <definedName name="___ddd22">#REF!</definedName>
    <definedName name="___ddd23" localSheetId="0">#REF!</definedName>
    <definedName name="___ddd23">#REF!</definedName>
    <definedName name="___ddd3" localSheetId="0">#REF!</definedName>
    <definedName name="___ddd3">#REF!</definedName>
    <definedName name="___ddd5" localSheetId="0">#REF!</definedName>
    <definedName name="___ddd5">#REF!</definedName>
    <definedName name="___ddd6" localSheetId="0">#REF!</definedName>
    <definedName name="___ddd6">#REF!</definedName>
    <definedName name="___ddd8" localSheetId="0">#REF!</definedName>
    <definedName name="___ddd8">#REF!</definedName>
    <definedName name="___ddd9" localSheetId="0">#REF!</definedName>
    <definedName name="___ddd9">#REF!</definedName>
    <definedName name="___end001" localSheetId="0">#REF!</definedName>
    <definedName name="___end001">#REF!</definedName>
    <definedName name="___end01" localSheetId="0">#REF!</definedName>
    <definedName name="___end01">#REF!</definedName>
    <definedName name="__ddd1" localSheetId="0">#REF!</definedName>
    <definedName name="__ddd1">#REF!</definedName>
    <definedName name="__ddd10" localSheetId="0">#REF!</definedName>
    <definedName name="__ddd10">#REF!</definedName>
    <definedName name="__ddd11" localSheetId="0">#REF!</definedName>
    <definedName name="__ddd11">#REF!</definedName>
    <definedName name="__ddd12" localSheetId="0">#REF!</definedName>
    <definedName name="__ddd12">#REF!</definedName>
    <definedName name="__ddd15" localSheetId="0">#REF!</definedName>
    <definedName name="__ddd15">#REF!</definedName>
    <definedName name="__ddd2" localSheetId="0">#REF!</definedName>
    <definedName name="__ddd2">#REF!</definedName>
    <definedName name="__ddd22" localSheetId="0">#REF!</definedName>
    <definedName name="__ddd22">#REF!</definedName>
    <definedName name="__ddd23" localSheetId="0">#REF!</definedName>
    <definedName name="__ddd23">#REF!</definedName>
    <definedName name="__ddd3" localSheetId="0">#REF!</definedName>
    <definedName name="__ddd3">#REF!</definedName>
    <definedName name="__ddd5" localSheetId="0">#REF!</definedName>
    <definedName name="__ddd5">#REF!</definedName>
    <definedName name="__ddd6" localSheetId="0">#REF!</definedName>
    <definedName name="__ddd6">#REF!</definedName>
    <definedName name="__ddd8" localSheetId="0">#REF!</definedName>
    <definedName name="__ddd8">#REF!</definedName>
    <definedName name="__ddd9" localSheetId="0">#REF!</definedName>
    <definedName name="__ddd9">#REF!</definedName>
    <definedName name="__end001" localSheetId="0">#REF!</definedName>
    <definedName name="__end001">#REF!</definedName>
    <definedName name="__end01" localSheetId="0">#REF!</definedName>
    <definedName name="__end01">#REF!</definedName>
    <definedName name="_ddd1">#REF!</definedName>
    <definedName name="_ddd10">#REF!</definedName>
    <definedName name="_ddd11">#REF!</definedName>
    <definedName name="_ddd12">#REF!</definedName>
    <definedName name="_ddd15">#REF!</definedName>
    <definedName name="_ddd2">#REF!</definedName>
    <definedName name="_ddd22">#REF!</definedName>
    <definedName name="_ddd23">#REF!</definedName>
    <definedName name="_ddd3">#REF!</definedName>
    <definedName name="_ddd5" localSheetId="0">#REF!</definedName>
    <definedName name="_ddd5">#REF!</definedName>
    <definedName name="_ddd6">#REF!</definedName>
    <definedName name="_ddd8">#REF!</definedName>
    <definedName name="_ddd9">#REF!</definedName>
    <definedName name="_end001">#REF!</definedName>
    <definedName name="_end01">#REF!</definedName>
    <definedName name="AAA" localSheetId="0">[5]อบรม!#REF!</definedName>
    <definedName name="AAA">[5]อบรม!#REF!</definedName>
    <definedName name="AAA0">#REF!</definedName>
    <definedName name="AAA00">#REF!</definedName>
    <definedName name="AAA000">#REF!</definedName>
    <definedName name="asd" localSheetId="0">#REF!</definedName>
    <definedName name="asd">#REF!</definedName>
    <definedName name="________ddd1">#REF!</definedName>
    <definedName name="________ddd10">#REF!</definedName>
    <definedName name="________ddd11">#REF!</definedName>
    <definedName name="________ddd12">#REF!</definedName>
    <definedName name="________ddd15">#REF!</definedName>
    <definedName name="_______ddd2">#REF!</definedName>
    <definedName name="_______ddd22">#REF!</definedName>
    <definedName name="________ddd23">#REF!</definedName>
    <definedName name="________ddd3">#REF!</definedName>
    <definedName name="________ddd5">#REF!</definedName>
    <definedName name="________ddd6">#REF!</definedName>
    <definedName name="________ddd8">#REF!</definedName>
    <definedName name="________ddd9">#REF!</definedName>
    <definedName name="dep">#REF!</definedName>
    <definedName name="drop1" localSheetId="0">[5]อบรม!#REF!</definedName>
    <definedName name="drop1">[5]อบรม!#REF!</definedName>
    <definedName name="dsd">#N/A</definedName>
    <definedName name="_dsd009">#N/A</definedName>
    <definedName name="end">'[8]อบรม '!#REF!</definedName>
    <definedName name="END000">#REF!</definedName>
    <definedName name="____end001">#REF!</definedName>
    <definedName name="____end01">#REF!</definedName>
    <definedName name="extv" localSheetId="0">#REF!</definedName>
    <definedName name="extv">#REF!</definedName>
    <definedName name="ffff" localSheetId="0">#REF!</definedName>
    <definedName name="ffff">#REF!</definedName>
    <definedName name="kao" localSheetId="0">#REF!</definedName>
    <definedName name="kao">#REF!</definedName>
    <definedName name="kkk" localSheetId="0">#REF!</definedName>
    <definedName name="kkk">#REF!</definedName>
    <definedName name="llll" localSheetId="0">[5]อบรม!#REF!</definedName>
    <definedName name="llll">[5]อบรม!#REF!</definedName>
    <definedName name="_xlnm.Print_Titles" localSheetId="0">'รวม 8 แผนงาน'!$A:$A,'รวม 8 แผนงาน'!$5:$6</definedName>
    <definedName name="view" localSheetId="0">[5]อบรม!#REF!</definedName>
    <definedName name="view">[5]อบรม!#REF!</definedName>
    <definedName name="vsprj">'[8]อบรม '!#REF!</definedName>
    <definedName name="vsprj0">#REF!</definedName>
    <definedName name="vsprj00">#REF!</definedName>
    <definedName name="vsprj000">#REF!</definedName>
    <definedName name="กก" localSheetId="0">[5]อบรม!#REF!</definedName>
    <definedName name="กก">[5]อบรม!#REF!</definedName>
    <definedName name="กกกก" localSheetId="0">[5]อบรม!#REF!</definedName>
    <definedName name="กกกก">[5]อบรม!#REF!</definedName>
    <definedName name="กา" localSheetId="0">#REF!</definedName>
    <definedName name="กา">#REF!</definedName>
    <definedName name="งบบริหาร" localSheetId="0">#REF!</definedName>
    <definedName name="งบบริหาร">#REF!</definedName>
    <definedName name="ชนาธิป">#N/A</definedName>
    <definedName name="บรึ๋ย">[9]อบรม!#REF!</definedName>
    <definedName name="เพิ่มลงทุน" localSheetId="0">#REF!</definedName>
    <definedName name="เพิ่มลงทุน">#REF!</definedName>
    <definedName name="ฟฟ" localSheetId="0">[5]อบรม!#REF!</definedName>
    <definedName name="ฟฟ">[5]อบรม!#REF!</definedName>
    <definedName name="แยกรายจ่าย" localSheetId="0">#REF!</definedName>
    <definedName name="แยกรายจ่าย">#REF!</definedName>
    <definedName name="ลพบุรี" localSheetId="0">#REF!</definedName>
    <definedName name="ลพบุรี">#REF!</definedName>
    <definedName name="ววว" localSheetId="0">#REF!</definedName>
    <definedName name="ววว">#REF!</definedName>
    <definedName name="ส" localSheetId="0">[5]อบรม!#REF!</definedName>
    <definedName name="ส">[5]อบรม!#REF!</definedName>
    <definedName name="สสสส" localSheetId="0">[5]อบรม!#REF!</definedName>
    <definedName name="สสสส">[5]อบรม!#REF!</definedName>
    <definedName name="สสสสสสส" localSheetId="0">[5]อบรม!#REF!</definedName>
    <definedName name="สสสสสสส">[5]อบรม!#REF!</definedName>
    <definedName name="อาเซียน" localSheetId="0">#REF!</definedName>
    <definedName name="อาเซียน">#REF!</definedName>
    <definedName name="เอ้ปรับ">#N/A</definedName>
  </definedNames>
  <calcPr calcId="144525" fullCalcOnLoad="1"/>
</workbook>
</file>

<file path=xl/calcChain.xml><?xml version="1.0" encoding="utf-8"?>
<calcChain xmlns="http://schemas.openxmlformats.org/spreadsheetml/2006/main">
  <c r="T34" i="1" l="1"/>
  <c r="S34" i="1"/>
  <c r="Q34" i="1" s="1"/>
  <c r="R34" i="1"/>
  <c r="P34" i="1"/>
  <c r="O34" i="1"/>
  <c r="M34" i="1" s="1"/>
  <c r="N34" i="1"/>
  <c r="J34" i="1"/>
  <c r="H34" i="1"/>
  <c r="G34" i="1"/>
  <c r="F34" i="1"/>
  <c r="E34" i="1"/>
  <c r="D34" i="1"/>
  <c r="T33" i="1"/>
  <c r="R33" i="1"/>
  <c r="Q33" i="1"/>
  <c r="M33" i="1"/>
  <c r="J33" i="1"/>
  <c r="I33" i="1"/>
  <c r="H33" i="1"/>
  <c r="C33" i="1" s="1"/>
  <c r="E33" i="1"/>
  <c r="D33" i="1"/>
  <c r="T31" i="1"/>
  <c r="Q31" i="1" s="1"/>
  <c r="S31" i="1"/>
  <c r="R31" i="1"/>
  <c r="O31" i="1"/>
  <c r="M31" i="1" s="1"/>
  <c r="J31" i="1"/>
  <c r="I31" i="1"/>
  <c r="H31" i="1"/>
  <c r="G31" i="1"/>
  <c r="F31" i="1"/>
  <c r="E31" i="1"/>
  <c r="D31" i="1"/>
  <c r="T29" i="1"/>
  <c r="S29" i="1"/>
  <c r="R29" i="1"/>
  <c r="Q29" i="1" s="1"/>
  <c r="P29" i="1"/>
  <c r="O29" i="1"/>
  <c r="N29" i="1"/>
  <c r="M29" i="1" s="1"/>
  <c r="K29" i="1"/>
  <c r="H29" i="1"/>
  <c r="G29" i="1"/>
  <c r="D29" i="1" s="1"/>
  <c r="T27" i="1"/>
  <c r="T23" i="1" s="1"/>
  <c r="S27" i="1"/>
  <c r="Q27" i="1" s="1"/>
  <c r="R27" i="1"/>
  <c r="P27" i="1"/>
  <c r="P23" i="1" s="1"/>
  <c r="O27" i="1"/>
  <c r="M27" i="1" s="1"/>
  <c r="M23" i="1" s="1"/>
  <c r="K27" i="1"/>
  <c r="I27" i="1"/>
  <c r="H27" i="1"/>
  <c r="G27" i="1"/>
  <c r="F27" i="1"/>
  <c r="E27" i="1"/>
  <c r="D27" i="1"/>
  <c r="T26" i="1"/>
  <c r="S26" i="1"/>
  <c r="Q26" i="1"/>
  <c r="M26" i="1"/>
  <c r="J26" i="1"/>
  <c r="I26" i="1"/>
  <c r="H26" i="1"/>
  <c r="G26" i="1"/>
  <c r="F26" i="1"/>
  <c r="E26" i="1"/>
  <c r="D26" i="1"/>
  <c r="C26" i="1" s="1"/>
  <c r="T24" i="1"/>
  <c r="S24" i="1"/>
  <c r="S23" i="1" s="1"/>
  <c r="R24" i="1"/>
  <c r="Q24" i="1" s="1"/>
  <c r="P24" i="1"/>
  <c r="O24" i="1"/>
  <c r="O23" i="1" s="1"/>
  <c r="O7" i="1" s="1"/>
  <c r="M24" i="1"/>
  <c r="K24" i="1"/>
  <c r="J24" i="1"/>
  <c r="I24" i="1"/>
  <c r="H24" i="1"/>
  <c r="H23" i="1" s="1"/>
  <c r="F24" i="1"/>
  <c r="E24" i="1"/>
  <c r="D24" i="1"/>
  <c r="D23" i="1" s="1"/>
  <c r="L23" i="1"/>
  <c r="K23" i="1"/>
  <c r="J23" i="1"/>
  <c r="I23" i="1"/>
  <c r="F23" i="1"/>
  <c r="E23" i="1"/>
  <c r="B23" i="1"/>
  <c r="Q21" i="1"/>
  <c r="M21" i="1"/>
  <c r="H21" i="1"/>
  <c r="D21" i="1"/>
  <c r="C21" i="1"/>
  <c r="C20" i="1" s="1"/>
  <c r="C19" i="1" s="1"/>
  <c r="T20" i="1"/>
  <c r="S20" i="1"/>
  <c r="R20" i="1"/>
  <c r="R19" i="1" s="1"/>
  <c r="Q20" i="1"/>
  <c r="Q19" i="1" s="1"/>
  <c r="P20" i="1"/>
  <c r="O20" i="1"/>
  <c r="N20" i="1"/>
  <c r="N19" i="1" s="1"/>
  <c r="M20" i="1"/>
  <c r="M19" i="1" s="1"/>
  <c r="K20" i="1"/>
  <c r="J20" i="1"/>
  <c r="I20" i="1"/>
  <c r="I19" i="1" s="1"/>
  <c r="H20" i="1"/>
  <c r="H19" i="1" s="1"/>
  <c r="G20" i="1"/>
  <c r="F20" i="1"/>
  <c r="E20" i="1"/>
  <c r="E19" i="1" s="1"/>
  <c r="D20" i="1"/>
  <c r="D19" i="1" s="1"/>
  <c r="B20" i="1"/>
  <c r="T19" i="1"/>
  <c r="S19" i="1"/>
  <c r="P19" i="1"/>
  <c r="O19" i="1"/>
  <c r="K19" i="1"/>
  <c r="J19" i="1"/>
  <c r="G19" i="1"/>
  <c r="F19" i="1"/>
  <c r="B19" i="1"/>
  <c r="S17" i="1"/>
  <c r="R17" i="1"/>
  <c r="Q17" i="1"/>
  <c r="P17" i="1"/>
  <c r="M17" i="1" s="1"/>
  <c r="O17" i="1"/>
  <c r="N17" i="1"/>
  <c r="K17" i="1"/>
  <c r="K8" i="1" s="1"/>
  <c r="K7" i="1" s="1"/>
  <c r="J17" i="1"/>
  <c r="I17" i="1"/>
  <c r="D17" i="1"/>
  <c r="Q16" i="1"/>
  <c r="M16" i="1"/>
  <c r="H16" i="1"/>
  <c r="C16" i="1" s="1"/>
  <c r="D16" i="1"/>
  <c r="Q15" i="1"/>
  <c r="M15" i="1"/>
  <c r="C15" i="1" s="1"/>
  <c r="H15" i="1"/>
  <c r="D15" i="1"/>
  <c r="Q14" i="1"/>
  <c r="M14" i="1"/>
  <c r="H14" i="1"/>
  <c r="D14" i="1"/>
  <c r="C14" i="1"/>
  <c r="Q13" i="1"/>
  <c r="M13" i="1"/>
  <c r="H13" i="1"/>
  <c r="D13" i="1"/>
  <c r="C13" i="1" s="1"/>
  <c r="Q12" i="1"/>
  <c r="N12" i="1"/>
  <c r="M12" i="1"/>
  <c r="H12" i="1"/>
  <c r="F12" i="1"/>
  <c r="D12" i="1"/>
  <c r="C12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 s="1"/>
  <c r="G11" i="1"/>
  <c r="F11" i="1"/>
  <c r="E11" i="1"/>
  <c r="D11" i="1" s="1"/>
  <c r="S10" i="1"/>
  <c r="S9" i="1" s="1"/>
  <c r="S8" i="1" s="1"/>
  <c r="Q10" i="1"/>
  <c r="M10" i="1"/>
  <c r="I10" i="1"/>
  <c r="H10" i="1"/>
  <c r="H9" i="1" s="1"/>
  <c r="G10" i="1"/>
  <c r="G9" i="1" s="1"/>
  <c r="G8" i="1" s="1"/>
  <c r="F10" i="1"/>
  <c r="E10" i="1"/>
  <c r="T9" i="1"/>
  <c r="R9" i="1"/>
  <c r="R8" i="1" s="1"/>
  <c r="Q9" i="1"/>
  <c r="Q8" i="1" s="1"/>
  <c r="P9" i="1"/>
  <c r="O9" i="1"/>
  <c r="N9" i="1"/>
  <c r="N8" i="1" s="1"/>
  <c r="M9" i="1"/>
  <c r="M8" i="1" s="1"/>
  <c r="M7" i="1" s="1"/>
  <c r="L9" i="1"/>
  <c r="K9" i="1"/>
  <c r="J9" i="1"/>
  <c r="J8" i="1" s="1"/>
  <c r="J7" i="1" s="1"/>
  <c r="I9" i="1"/>
  <c r="I8" i="1" s="1"/>
  <c r="I7" i="1" s="1"/>
  <c r="F9" i="1"/>
  <c r="F8" i="1" s="1"/>
  <c r="F7" i="1" s="1"/>
  <c r="E9" i="1"/>
  <c r="E8" i="1" s="1"/>
  <c r="E7" i="1" s="1"/>
  <c r="B9" i="1"/>
  <c r="B8" i="1" s="1"/>
  <c r="B7" i="1" s="1"/>
  <c r="T8" i="1"/>
  <c r="T7" i="1" s="1"/>
  <c r="P8" i="1"/>
  <c r="O8" i="1"/>
  <c r="L8" i="1"/>
  <c r="L7" i="1" s="1"/>
  <c r="R7" i="1" l="1"/>
  <c r="G7" i="1"/>
  <c r="P7" i="1"/>
  <c r="C11" i="1"/>
  <c r="C31" i="1"/>
  <c r="C34" i="1"/>
  <c r="Q23" i="1"/>
  <c r="Q7" i="1" s="1"/>
  <c r="C24" i="1"/>
  <c r="S7" i="1"/>
  <c r="C27" i="1"/>
  <c r="C29" i="1"/>
  <c r="D10" i="1"/>
  <c r="N23" i="1"/>
  <c r="N7" i="1" s="1"/>
  <c r="G23" i="1"/>
  <c r="H17" i="1"/>
  <c r="C17" i="1" s="1"/>
  <c r="R23" i="1"/>
  <c r="H8" i="1" l="1"/>
  <c r="H7" i="1" s="1"/>
  <c r="C23" i="1"/>
  <c r="D9" i="1"/>
  <c r="D8" i="1" s="1"/>
  <c r="D7" i="1" s="1"/>
  <c r="C10" i="1"/>
  <c r="C9" i="1" s="1"/>
  <c r="C8" i="1" s="1"/>
  <c r="C7" i="1" l="1"/>
</calcChain>
</file>

<file path=xl/sharedStrings.xml><?xml version="1.0" encoding="utf-8"?>
<sst xmlns="http://schemas.openxmlformats.org/spreadsheetml/2006/main" count="66" uniqueCount="53">
  <si>
    <t xml:space="preserve">แผนการใช้จ่ายงบประมาณรายจ่ายประจำปีงบประมาณ พ.ศ. 2564 </t>
  </si>
  <si>
    <t>หน่วยงาน สำนักงานพัฒนาฝีมือแรงงานบุรีรัมย์</t>
  </si>
  <si>
    <t>รวมทั้งสิ้น 6 แผน</t>
  </si>
  <si>
    <t xml:space="preserve"> </t>
  </si>
  <si>
    <t>งบรายจ่าย/รายการ</t>
  </si>
  <si>
    <t>กรอบงบประมาณที่ได้จัดสรร</t>
  </si>
  <si>
    <t>รวมทั้งสิ้น</t>
  </si>
  <si>
    <t>ไตรมาสที่  1</t>
  </si>
  <si>
    <t xml:space="preserve">ไตรมาสที่  2 </t>
  </si>
  <si>
    <t>ผลการเบิกจ่าย</t>
  </si>
  <si>
    <t>ไตรมาสที่ 3</t>
  </si>
  <si>
    <t xml:space="preserve">ไตรมาสที่ 4 </t>
  </si>
  <si>
    <t>รวม</t>
  </si>
  <si>
    <t xml:space="preserve"> ต.ค. 63</t>
  </si>
  <si>
    <t xml:space="preserve"> พ.ย. 63</t>
  </si>
  <si>
    <t xml:space="preserve"> ธ.ค. 63</t>
  </si>
  <si>
    <t xml:space="preserve"> ม.ค. 64</t>
  </si>
  <si>
    <t xml:space="preserve"> ก.พ. 64</t>
  </si>
  <si>
    <t xml:space="preserve"> มี.ค. 64</t>
  </si>
  <si>
    <t>รอบ 6 เดือน</t>
  </si>
  <si>
    <t xml:space="preserve"> เม.ย. 64</t>
  </si>
  <si>
    <t xml:space="preserve"> พ.ค. 64</t>
  </si>
  <si>
    <t xml:space="preserve"> มิ.ย. 64</t>
  </si>
  <si>
    <t xml:space="preserve"> ก.ค. 64</t>
  </si>
  <si>
    <t xml:space="preserve"> ส.ค. 64</t>
  </si>
  <si>
    <t xml:space="preserve"> ก.ย. 64</t>
  </si>
  <si>
    <t xml:space="preserve">งบประมาณทั้งสิ้น </t>
  </si>
  <si>
    <t>1. งบดำเนินงาน</t>
  </si>
  <si>
    <t xml:space="preserve">   1.1.ค่าตอบแทนใช้สอยและวัสดุ</t>
  </si>
  <si>
    <t xml:space="preserve">     1.1.1 ค่าใช้จ่ายในการบริหาร</t>
  </si>
  <si>
    <t xml:space="preserve">     1.1.2 ค่าจ้างเหมาบริการ</t>
  </si>
  <si>
    <t xml:space="preserve">     1.1.3 ทดสอบมาตรฐานฝีมือแรงงานแห่งชาติ</t>
  </si>
  <si>
    <t xml:space="preserve">     1.1.4 พัฒนาศักยภาพแรงงานเพื่อรองรับการจ่ายค่าจ้างตามมาตรฐาน</t>
  </si>
  <si>
    <t xml:space="preserve">     1.1.5 ค่าใช้จ่ายในการขับเคลื่อนการดำเนินงานของ กพร.ปช </t>
  </si>
  <si>
    <t xml:space="preserve">     1.1.6 ค่าใช้จ่ายจัดทำหลักเกณฑ์ พัฒนาระบบ ส่งเสริมและรับรองมาตรฐานฯ</t>
  </si>
  <si>
    <t xml:space="preserve">     1.1.7 ค่าใช้จ่ายจัดทำมาตรฐานฝีมือแรงงานของผู้ประกอบอาชีพ</t>
  </si>
  <si>
    <t xml:space="preserve">  1.2 ค่าสาธารณูปโภค</t>
  </si>
  <si>
    <t>2. งบเงินอุดหนุน</t>
  </si>
  <si>
    <t xml:space="preserve">    2.1 เงินอุดหนุนเฉพาะกิจ</t>
  </si>
  <si>
    <t xml:space="preserve">          - เงินอุดหนุนเพื่อช่วยเหลือผู้เข้ารับการฝึกอาชีพ</t>
  </si>
  <si>
    <t xml:space="preserve">3. งบรายจ่ายอื่น </t>
  </si>
  <si>
    <t>3.1 โครงการพัฒนาทักษะกำลังแรงงานด้านท่องเที่ยว</t>
  </si>
  <si>
    <t>และบริการ (2491)</t>
  </si>
  <si>
    <t>3.2 โครงการเพิ่มประสิทธิภาพผลิตภาพ (2494)</t>
  </si>
  <si>
    <t>3.3 โครงการเสริมสมรรถนะด้านเทคโนโลยีรองรับการ</t>
  </si>
  <si>
    <t>ทำงานในศตวรรษที่ 21 (2498)</t>
  </si>
  <si>
    <t>3.4 โครงการฝึกอบรมแรงงานกลุ่มเป้าหมายเฉพาะเพื่อเพิ่มโอการในการ</t>
  </si>
  <si>
    <t>ประกอบอาชีพ (2499)</t>
  </si>
  <si>
    <t>3.5 ค่าใช้จ่ายในการเพิ่มทักษะด้านอาชีพแก่นักเรียนครอบครัวยากจนที่ไม่ได้</t>
  </si>
  <si>
    <t>เรียนต่อหลังจบการศึกษาภาคบังคับ (2500)</t>
  </si>
  <si>
    <t>3.6 โครงการยกระดับเพื่อเพิ่มศักยภาพฝีมือและสมรรถนะแรงงาน(2501)</t>
  </si>
  <si>
    <t>3.7 โครงการฝึกอบรมแรงงานผู้สูงอายุเพื่อเพิ่มโอกาสในการ</t>
  </si>
  <si>
    <t>ประกอบอาชีพ (2510)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</si>
</sst>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_-;\-* #,##0.00_-;_-* &quot;-&quot;??_-;_-@_-"/>
    <numFmt numFmtId="187" formatCode="_-* #,##0_-;\-* #,##0_-;_-* &quot;-&quot;??_-;_-@_-"/>
    <numFmt numFmtId="188" formatCode="#,##0;[Red]\(#,##0\)"/>
    <numFmt numFmtId="189" formatCode="_(* #,##0_);_(* \(#,##0\);_(* &quot;-&quot;??_);_(@_)"/>
    <numFmt numFmtId="190" formatCode="_-* #,##0_-;\-* #,##0_-;_-* &quot;-&quot;????_-;_-@_-"/>
    <numFmt numFmtId="191" formatCode="_(* #,##0.00_);_(* \(#,##0.00\);_(* &quot;-&quot;??_);_(@_)"/>
    <numFmt numFmtId="192" formatCode="_(* #,##0_);[Red]_(* \(#,##0\);_(* &quot;-&quot;_);_(@_)"/>
    <numFmt numFmtId="193" formatCode="#,##0.0000;[Red]#,##0.0000"/>
    <numFmt numFmtId="194" formatCode="_(* #,##0.0_);_(* \(#,##0.0\);_(* &quot;-&quot;??_);_(@_)"/>
    <numFmt numFmtId="195" formatCode="&quot;$&quot;#,##0_);\(&quot;$&quot;#,##0\)"/>
    <numFmt numFmtId="196" formatCode="_(* #,##0.000_);_(* \(#,##0.000\);_(* &quot;-&quot;??_);_(@_)"/>
    <numFmt numFmtId="197" formatCode="#,##0.0000;[Red]\(#,##0.0000\)"/>
    <numFmt numFmtId="198" formatCode="_-* #,##0.0_-;\-* #,##0.0_-;_-* &quot;-&quot;??_-;_-@_-"/>
    <numFmt numFmtId="199" formatCode="&quot;$&quot;#,##0.00_);[Red]\(&quot;$&quot;#,##0.00\)"/>
    <numFmt numFmtId="200" formatCode="_-* #,##0_-;[Red]* \(#,##0\)_-;_-* &quot;-&quot;_-;_-@_-"/>
  </numFmts>
  <fonts count="71">
    <font>
      <sz val="14"/>
      <name val="Cordia New"/>
      <charset val="222"/>
    </font>
    <font>
      <b/>
      <sz val="2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indexed="8"/>
      <name val="TH SarabunPSK"/>
      <family val="2"/>
    </font>
    <font>
      <sz val="16"/>
      <name val="TH SarabunPSK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2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9"/>
      <name val="Calibri"/>
      <family val="2"/>
      <charset val="222"/>
    </font>
    <font>
      <sz val="14"/>
      <name val="AngsanaUPC"/>
      <family val="1"/>
      <charset val="22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10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Tahoma"/>
      <family val="2"/>
      <charset val="222"/>
    </font>
    <font>
      <b/>
      <sz val="15"/>
      <color indexed="62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62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10"/>
      <name val="Calibri"/>
      <family val="2"/>
    </font>
    <font>
      <sz val="11"/>
      <color indexed="60"/>
      <name val="Tahoma"/>
      <family val="2"/>
      <charset val="222"/>
    </font>
    <font>
      <sz val="11"/>
      <color indexed="19"/>
      <name val="Calibri"/>
      <family val="2"/>
    </font>
    <font>
      <sz val="11"/>
      <color theme="1"/>
      <name val="Tahoma"/>
      <family val="2"/>
      <scheme val="minor"/>
    </font>
    <font>
      <sz val="14"/>
      <name val="AngsanaUPC"/>
      <family val="1"/>
    </font>
    <font>
      <sz val="14"/>
      <name val="Cordia New"/>
      <family val="2"/>
      <charset val="222"/>
    </font>
    <font>
      <sz val="14"/>
      <color indexed="8"/>
      <name val="TH Sarabun New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62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b/>
      <sz val="11"/>
      <color indexed="52"/>
      <name val="Calibri"/>
      <family val="2"/>
      <charset val="222"/>
    </font>
    <font>
      <sz val="11"/>
      <color indexed="10"/>
      <name val="Calibri"/>
      <family val="2"/>
      <charset val="222"/>
    </font>
    <font>
      <i/>
      <sz val="11"/>
      <color indexed="23"/>
      <name val="Calibri"/>
      <family val="2"/>
      <charset val="222"/>
    </font>
    <font>
      <sz val="14"/>
      <color indexed="8"/>
      <name val="Calibri"/>
      <family val="2"/>
      <charset val="222"/>
    </font>
    <font>
      <sz val="11"/>
      <color indexed="8"/>
      <name val="Tahoma"/>
      <family val="2"/>
    </font>
    <font>
      <b/>
      <sz val="18"/>
      <color indexed="56"/>
      <name val="Cambria"/>
      <family val="2"/>
      <charset val="222"/>
    </font>
    <font>
      <b/>
      <sz val="11"/>
      <color indexed="9"/>
      <name val="Calibri"/>
      <family val="2"/>
      <charset val="222"/>
    </font>
    <font>
      <sz val="11"/>
      <color indexed="52"/>
      <name val="Calibri"/>
      <family val="2"/>
      <charset val="222"/>
    </font>
    <font>
      <sz val="11"/>
      <color indexed="17"/>
      <name val="Calibri"/>
      <family val="2"/>
      <charset val="222"/>
    </font>
    <font>
      <sz val="12"/>
      <name val="นูลมรผ"/>
      <charset val="129"/>
    </font>
    <font>
      <sz val="11"/>
      <color indexed="62"/>
      <name val="Calibri"/>
      <family val="2"/>
      <charset val="222"/>
    </font>
    <font>
      <sz val="11"/>
      <color indexed="60"/>
      <name val="Calibri"/>
      <family val="2"/>
      <charset val="222"/>
    </font>
    <font>
      <b/>
      <sz val="11"/>
      <color indexed="8"/>
      <name val="Calibri"/>
      <family val="2"/>
      <charset val="222"/>
    </font>
    <font>
      <sz val="11"/>
      <color indexed="20"/>
      <name val="Calibri"/>
      <family val="2"/>
      <charset val="222"/>
    </font>
    <font>
      <sz val="12"/>
      <name val="นูลมรผ"/>
    </font>
    <font>
      <b/>
      <sz val="11"/>
      <color indexed="63"/>
      <name val="Calibri"/>
      <family val="2"/>
      <charset val="222"/>
    </font>
    <font>
      <b/>
      <sz val="15"/>
      <color indexed="56"/>
      <name val="Calibri"/>
      <family val="2"/>
      <charset val="222"/>
    </font>
    <font>
      <b/>
      <sz val="13"/>
      <color indexed="56"/>
      <name val="Calibri"/>
      <family val="2"/>
      <charset val="222"/>
    </font>
    <font>
      <b/>
      <sz val="11"/>
      <color indexed="56"/>
      <name val="Calibri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3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712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4" fillId="0" borderId="0"/>
    <xf numFmtId="0" fontId="5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5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5" fillId="7" borderId="0" applyNumberFormat="0" applyBorder="0" applyAlignment="0" applyProtection="0"/>
    <xf numFmtId="0" fontId="5" fillId="17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5" fillId="1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9" borderId="0" applyNumberFormat="0" applyBorder="0" applyAlignment="0" applyProtection="0"/>
    <xf numFmtId="0" fontId="12" fillId="15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22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9" fontId="15" fillId="0" borderId="0"/>
    <xf numFmtId="9" fontId="15" fillId="0" borderId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2" fillId="23" borderId="0" applyNumberFormat="0" applyBorder="0" applyAlignment="0" applyProtection="0"/>
    <xf numFmtId="0" fontId="12" fillId="2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26" borderId="0" applyNumberFormat="0" applyBorder="0" applyAlignment="0" applyProtection="0"/>
    <xf numFmtId="0" fontId="12" fillId="20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9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19" borderId="0" applyNumberFormat="0" applyBorder="0" applyAlignment="0" applyProtection="0"/>
    <xf numFmtId="0" fontId="16" fillId="8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6" fillId="8" borderId="0" applyNumberFormat="0" applyBorder="0" applyAlignment="0" applyProtection="0"/>
    <xf numFmtId="0" fontId="18" fillId="28" borderId="13" applyNumberFormat="0" applyAlignment="0" applyProtection="0"/>
    <xf numFmtId="0" fontId="19" fillId="29" borderId="13" applyNumberFormat="0" applyAlignment="0" applyProtection="0"/>
    <xf numFmtId="0" fontId="19" fillId="29" borderId="13" applyNumberFormat="0" applyAlignment="0" applyProtection="0"/>
    <xf numFmtId="0" fontId="18" fillId="28" borderId="13" applyNumberFormat="0" applyAlignment="0" applyProtection="0"/>
    <xf numFmtId="0" fontId="20" fillId="30" borderId="14" applyNumberFormat="0" applyAlignment="0" applyProtection="0"/>
    <xf numFmtId="0" fontId="21" fillId="30" borderId="14" applyNumberFormat="0" applyAlignment="0" applyProtection="0"/>
    <xf numFmtId="0" fontId="21" fillId="30" borderId="14" applyNumberFormat="0" applyAlignment="0" applyProtection="0"/>
    <xf numFmtId="0" fontId="20" fillId="30" borderId="14" applyNumberFormat="0" applyAlignment="0" applyProtection="0"/>
    <xf numFmtId="191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43" fontId="4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5" fillId="10" borderId="0" applyNumberFormat="0" applyBorder="0" applyAlignment="0" applyProtection="0"/>
    <xf numFmtId="0" fontId="27" fillId="0" borderId="15" applyNumberFormat="0" applyAlignment="0" applyProtection="0">
      <alignment horizontal="left" vertical="center"/>
    </xf>
    <xf numFmtId="0" fontId="27" fillId="0" borderId="3">
      <alignment horizontal="left" vertical="center"/>
    </xf>
    <xf numFmtId="0" fontId="28" fillId="0" borderId="16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8" fillId="0" borderId="16" applyNumberFormat="0" applyFill="0" applyAlignment="0" applyProtection="0"/>
    <xf numFmtId="0" fontId="30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0" fillId="0" borderId="18" applyNumberFormat="0" applyFill="0" applyAlignment="0" applyProtection="0"/>
    <xf numFmtId="0" fontId="32" fillId="0" borderId="20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2" fillId="0" borderId="20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13" borderId="13" applyNumberFormat="0" applyAlignment="0" applyProtection="0"/>
    <xf numFmtId="0" fontId="36" fillId="16" borderId="13" applyNumberFormat="0" applyAlignment="0" applyProtection="0"/>
    <xf numFmtId="0" fontId="36" fillId="16" borderId="13" applyNumberFormat="0" applyAlignment="0" applyProtection="0"/>
    <xf numFmtId="0" fontId="35" fillId="13" borderId="13" applyNumberFormat="0" applyAlignment="0" applyProtection="0"/>
    <xf numFmtId="0" fontId="37" fillId="0" borderId="22" applyNumberFormat="0" applyFill="0" applyAlignment="0" applyProtection="0"/>
    <xf numFmtId="0" fontId="38" fillId="0" borderId="23" applyNumberFormat="0" applyFill="0" applyAlignment="0" applyProtection="0"/>
    <xf numFmtId="0" fontId="38" fillId="0" borderId="23" applyNumberFormat="0" applyFill="0" applyAlignment="0" applyProtection="0"/>
    <xf numFmtId="0" fontId="37" fillId="0" borderId="22" applyNumberFormat="0" applyFill="0" applyAlignment="0" applyProtection="0"/>
    <xf numFmtId="0" fontId="39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39" fillId="16" borderId="0" applyNumberFormat="0" applyBorder="0" applyAlignment="0" applyProtection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15" fillId="0" borderId="0"/>
    <xf numFmtId="0" fontId="10" fillId="0" borderId="0"/>
    <xf numFmtId="0" fontId="10" fillId="0" borderId="0"/>
    <xf numFmtId="0" fontId="22" fillId="0" borderId="0"/>
    <xf numFmtId="0" fontId="41" fillId="0" borderId="0"/>
    <xf numFmtId="0" fontId="4" fillId="0" borderId="0"/>
    <xf numFmtId="0" fontId="4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15" fillId="0" borderId="0"/>
    <xf numFmtId="0" fontId="4" fillId="0" borderId="0"/>
    <xf numFmtId="0" fontId="15" fillId="0" borderId="0"/>
    <xf numFmtId="0" fontId="43" fillId="0" borderId="0"/>
    <xf numFmtId="0" fontId="22" fillId="0" borderId="0"/>
    <xf numFmtId="0" fontId="22" fillId="0" borderId="0"/>
    <xf numFmtId="0" fontId="11" fillId="0" borderId="0"/>
    <xf numFmtId="0" fontId="11" fillId="0" borderId="0"/>
    <xf numFmtId="0" fontId="44" fillId="0" borderId="0"/>
    <xf numFmtId="0" fontId="22" fillId="0" borderId="0"/>
    <xf numFmtId="0" fontId="11" fillId="0" borderId="0"/>
    <xf numFmtId="0" fontId="42" fillId="0" borderId="0"/>
    <xf numFmtId="0" fontId="22" fillId="11" borderId="24" applyNumberFormat="0" applyFont="0" applyAlignment="0" applyProtection="0"/>
    <xf numFmtId="0" fontId="15" fillId="11" borderId="24" applyNumberFormat="0" applyFont="0" applyAlignment="0" applyProtection="0"/>
    <xf numFmtId="0" fontId="15" fillId="11" borderId="24" applyNumberFormat="0" applyFont="0" applyAlignment="0" applyProtection="0"/>
    <xf numFmtId="0" fontId="22" fillId="11" borderId="24" applyNumberFormat="0" applyFont="0" applyAlignment="0" applyProtection="0"/>
    <xf numFmtId="0" fontId="45" fillId="28" borderId="25" applyNumberFormat="0" applyAlignment="0" applyProtection="0"/>
    <xf numFmtId="0" fontId="46" fillId="29" borderId="25" applyNumberFormat="0" applyAlignment="0" applyProtection="0"/>
    <xf numFmtId="0" fontId="46" fillId="29" borderId="25" applyNumberFormat="0" applyAlignment="0" applyProtection="0"/>
    <xf numFmtId="0" fontId="45" fillId="28" borderId="25" applyNumberFormat="0" applyAlignment="0" applyProtection="0"/>
    <xf numFmtId="9" fontId="5" fillId="0" borderId="0" applyFont="0" applyFill="0" applyBorder="0" applyAlignment="0" applyProtection="0"/>
    <xf numFmtId="0" fontId="22" fillId="31" borderId="25" applyNumberFormat="0" applyProtection="0">
      <alignment horizontal="left" vertical="center" indent="1"/>
    </xf>
    <xf numFmtId="0" fontId="22" fillId="32" borderId="25" applyNumberFormat="0" applyProtection="0">
      <alignment horizontal="left" vertical="center" indent="1"/>
    </xf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26" applyNumberFormat="0" applyFill="0" applyAlignment="0" applyProtection="0"/>
    <xf numFmtId="0" fontId="50" fillId="0" borderId="27" applyNumberFormat="0" applyFill="0" applyAlignment="0" applyProtection="0"/>
    <xf numFmtId="0" fontId="50" fillId="0" borderId="27" applyNumberFormat="0" applyFill="0" applyAlignment="0" applyProtection="0"/>
    <xf numFmtId="0" fontId="49" fillId="0" borderId="26" applyNumberFormat="0" applyFill="0" applyAlignment="0" applyProtection="0"/>
    <xf numFmtId="0" fontId="5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28" borderId="13" applyNumberFormat="0" applyAlignment="0" applyProtection="0"/>
    <xf numFmtId="0" fontId="52" fillId="28" borderId="13" applyNumberFormat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43" fontId="5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9" fontId="5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0" fontId="22" fillId="0" borderId="0" applyFont="0" applyFill="0" applyBorder="0" applyAlignment="0" applyProtection="0"/>
    <xf numFmtId="19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1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200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58" fillId="30" borderId="14" applyNumberFormat="0" applyAlignment="0" applyProtection="0"/>
    <xf numFmtId="0" fontId="58" fillId="30" borderId="14" applyNumberFormat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60" fillId="10" borderId="0" applyNumberFormat="0" applyBorder="0" applyAlignment="0" applyProtection="0"/>
    <xf numFmtId="0" fontId="60" fillId="10" borderId="0" applyNumberFormat="0" applyBorder="0" applyAlignment="0" applyProtection="0"/>
    <xf numFmtId="9" fontId="61" fillId="0" borderId="0" applyFont="0" applyFill="0" applyBorder="0" applyAlignment="0" applyProtection="0"/>
    <xf numFmtId="0" fontId="22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2" fillId="0" borderId="0"/>
    <xf numFmtId="0" fontId="4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2" fillId="0" borderId="0"/>
    <xf numFmtId="0" fontId="4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1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4" fillId="0" borderId="0"/>
    <xf numFmtId="0" fontId="15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22" fillId="0" borderId="0"/>
    <xf numFmtId="0" fontId="22" fillId="0" borderId="0"/>
    <xf numFmtId="0" fontId="1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5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6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62" fillId="13" borderId="13" applyNumberFormat="0" applyAlignment="0" applyProtection="0"/>
    <xf numFmtId="0" fontId="62" fillId="13" borderId="13" applyNumberFormat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5" fillId="8" borderId="0" applyNumberFormat="0" applyBorder="0" applyAlignment="0" applyProtection="0"/>
    <xf numFmtId="0" fontId="65" fillId="8" borderId="0" applyNumberFormat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1" fillId="0" borderId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67" fillId="28" borderId="25" applyNumberFormat="0" applyAlignment="0" applyProtection="0"/>
    <xf numFmtId="0" fontId="67" fillId="28" borderId="25" applyNumberFormat="0" applyAlignment="0" applyProtection="0"/>
    <xf numFmtId="0" fontId="22" fillId="11" borderId="24" applyNumberFormat="0" applyFont="0" applyAlignment="0" applyProtection="0"/>
    <xf numFmtId="0" fontId="22" fillId="11" borderId="24" applyNumberFormat="0" applyFont="0" applyAlignment="0" applyProtection="0"/>
    <xf numFmtId="0" fontId="68" fillId="0" borderId="16" applyNumberFormat="0" applyFill="0" applyAlignment="0" applyProtection="0"/>
    <xf numFmtId="0" fontId="68" fillId="0" borderId="16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 applyFill="1" applyAlignment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2" fontId="2" fillId="0" borderId="0" xfId="0" applyNumberFormat="1" applyFont="1" applyFill="1"/>
    <xf numFmtId="187" fontId="3" fillId="0" borderId="0" xfId="1" applyNumberFormat="1" applyFont="1" applyFill="1" applyAlignment="1">
      <alignment horizontal="center"/>
    </xf>
    <xf numFmtId="187" fontId="2" fillId="0" borderId="0" xfId="1" applyNumberFormat="1" applyFont="1" applyFill="1"/>
    <xf numFmtId="43" fontId="2" fillId="0" borderId="0" xfId="1" applyFont="1" applyFill="1"/>
    <xf numFmtId="187" fontId="2" fillId="0" borderId="0" xfId="0" applyNumberFormat="1" applyFont="1" applyFill="1"/>
    <xf numFmtId="0" fontId="3" fillId="0" borderId="0" xfId="0" applyFont="1" applyFill="1" applyAlignment="1"/>
    <xf numFmtId="0" fontId="3" fillId="0" borderId="0" xfId="0" applyFont="1" applyFill="1"/>
    <xf numFmtId="2" fontId="3" fillId="0" borderId="0" xfId="0" applyNumberFormat="1" applyFont="1" applyFill="1"/>
    <xf numFmtId="187" fontId="3" fillId="0" borderId="0" xfId="1" applyNumberFormat="1" applyFont="1" applyFill="1"/>
    <xf numFmtId="187" fontId="3" fillId="0" borderId="1" xfId="1" applyNumberFormat="1" applyFont="1" applyFill="1" applyBorder="1" applyAlignment="1">
      <alignment horizontal="center" vertical="center" wrapText="1"/>
    </xf>
    <xf numFmtId="187" fontId="3" fillId="0" borderId="2" xfId="1" applyNumberFormat="1" applyFont="1" applyFill="1" applyBorder="1" applyAlignment="1">
      <alignment horizontal="center"/>
    </xf>
    <xf numFmtId="187" fontId="3" fillId="0" borderId="3" xfId="1" applyNumberFormat="1" applyFont="1" applyFill="1" applyBorder="1" applyAlignment="1">
      <alignment horizontal="center"/>
    </xf>
    <xf numFmtId="187" fontId="3" fillId="0" borderId="4" xfId="1" applyNumberFormat="1" applyFont="1" applyFill="1" applyBorder="1" applyAlignment="1">
      <alignment horizontal="center"/>
    </xf>
    <xf numFmtId="187" fontId="3" fillId="2" borderId="1" xfId="1" applyNumberFormat="1" applyFont="1" applyFill="1" applyBorder="1" applyAlignment="1">
      <alignment horizontal="center"/>
    </xf>
    <xf numFmtId="187" fontId="3" fillId="0" borderId="5" xfId="1" applyNumberFormat="1" applyFont="1" applyFill="1" applyBorder="1" applyAlignment="1">
      <alignment horizontal="center" vertical="center" wrapText="1"/>
    </xf>
    <xf numFmtId="187" fontId="3" fillId="0" borderId="4" xfId="1" applyNumberFormat="1" applyFont="1" applyFill="1" applyBorder="1" applyAlignment="1">
      <alignment horizontal="center"/>
    </xf>
    <xf numFmtId="187" fontId="3" fillId="2" borderId="6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187" fontId="3" fillId="3" borderId="5" xfId="1" applyNumberFormat="1" applyFont="1" applyFill="1" applyBorder="1" applyAlignment="1">
      <alignment vertical="center"/>
    </xf>
    <xf numFmtId="43" fontId="3" fillId="2" borderId="5" xfId="1" applyFont="1" applyFill="1" applyBorder="1" applyAlignment="1">
      <alignment vertical="center"/>
    </xf>
    <xf numFmtId="188" fontId="2" fillId="0" borderId="0" xfId="0" applyNumberFormat="1" applyFont="1" applyFill="1"/>
    <xf numFmtId="0" fontId="3" fillId="4" borderId="8" xfId="0" applyFont="1" applyFill="1" applyBorder="1" applyAlignment="1">
      <alignment vertical="center"/>
    </xf>
    <xf numFmtId="187" fontId="3" fillId="4" borderId="8" xfId="1" applyNumberFormat="1" applyFont="1" applyFill="1" applyBorder="1" applyAlignment="1">
      <alignment vertical="center"/>
    </xf>
    <xf numFmtId="43" fontId="3" fillId="2" borderId="8" xfId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87" fontId="3" fillId="0" borderId="8" xfId="1" applyNumberFormat="1" applyFont="1" applyFill="1" applyBorder="1" applyAlignment="1">
      <alignment vertical="center"/>
    </xf>
    <xf numFmtId="0" fontId="2" fillId="0" borderId="8" xfId="2" applyFont="1" applyBorder="1" applyAlignment="1">
      <alignment vertical="center"/>
    </xf>
    <xf numFmtId="187" fontId="6" fillId="0" borderId="9" xfId="1" applyNumberFormat="1" applyFont="1" applyFill="1" applyBorder="1" applyAlignment="1">
      <alignment vertical="center"/>
    </xf>
    <xf numFmtId="187" fontId="7" fillId="0" borderId="9" xfId="1" applyNumberFormat="1" applyFont="1" applyFill="1" applyBorder="1" applyAlignment="1">
      <alignment vertical="center"/>
    </xf>
    <xf numFmtId="43" fontId="7" fillId="2" borderId="9" xfId="1" applyFont="1" applyFill="1" applyBorder="1" applyAlignment="1">
      <alignment vertical="center"/>
    </xf>
    <xf numFmtId="0" fontId="7" fillId="0" borderId="8" xfId="2" applyFont="1" applyBorder="1" applyAlignment="1">
      <alignment vertical="center"/>
    </xf>
    <xf numFmtId="0" fontId="6" fillId="0" borderId="0" xfId="0" applyFont="1" applyFill="1"/>
    <xf numFmtId="187" fontId="6" fillId="0" borderId="0" xfId="0" applyNumberFormat="1" applyFont="1" applyFill="1"/>
    <xf numFmtId="188" fontId="6" fillId="0" borderId="0" xfId="0" applyNumberFormat="1" applyFont="1" applyFill="1"/>
    <xf numFmtId="0" fontId="6" fillId="0" borderId="8" xfId="2" applyFont="1" applyBorder="1" applyAlignment="1">
      <alignment vertical="center"/>
    </xf>
    <xf numFmtId="43" fontId="6" fillId="2" borderId="9" xfId="1" applyFont="1" applyFill="1" applyBorder="1" applyAlignment="1">
      <alignment vertical="center"/>
    </xf>
    <xf numFmtId="187" fontId="6" fillId="0" borderId="8" xfId="1" applyNumberFormat="1" applyFont="1" applyFill="1" applyBorder="1" applyAlignment="1">
      <alignment vertical="center"/>
    </xf>
    <xf numFmtId="43" fontId="6" fillId="2" borderId="8" xfId="1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187" fontId="3" fillId="4" borderId="9" xfId="1" applyNumberFormat="1" applyFont="1" applyFill="1" applyBorder="1" applyAlignment="1">
      <alignment vertical="center"/>
    </xf>
    <xf numFmtId="43" fontId="3" fillId="2" borderId="9" xfId="1" applyFont="1" applyFill="1" applyBorder="1" applyAlignment="1">
      <alignment vertical="center"/>
    </xf>
    <xf numFmtId="187" fontId="3" fillId="0" borderId="0" xfId="0" applyNumberFormat="1" applyFont="1" applyFill="1"/>
    <xf numFmtId="188" fontId="3" fillId="0" borderId="0" xfId="0" applyNumberFormat="1" applyFont="1" applyFill="1"/>
    <xf numFmtId="0" fontId="3" fillId="5" borderId="8" xfId="0" applyFont="1" applyFill="1" applyBorder="1" applyAlignment="1">
      <alignment vertical="center"/>
    </xf>
    <xf numFmtId="187" fontId="3" fillId="5" borderId="8" xfId="1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187" fontId="7" fillId="0" borderId="10" xfId="1" applyNumberFormat="1" applyFont="1" applyFill="1" applyBorder="1" applyAlignment="1">
      <alignment vertical="center"/>
    </xf>
    <xf numFmtId="187" fontId="2" fillId="0" borderId="10" xfId="1" applyNumberFormat="1" applyFont="1" applyFill="1" applyBorder="1" applyAlignment="1">
      <alignment vertical="center"/>
    </xf>
    <xf numFmtId="43" fontId="7" fillId="2" borderId="10" xfId="1" applyFont="1" applyFill="1" applyBorder="1" applyAlignment="1">
      <alignment vertical="center"/>
    </xf>
    <xf numFmtId="0" fontId="8" fillId="0" borderId="11" xfId="3" applyFont="1" applyFill="1" applyBorder="1" applyAlignment="1">
      <alignment vertical="center" shrinkToFit="1"/>
    </xf>
    <xf numFmtId="0" fontId="8" fillId="0" borderId="8" xfId="3" applyFont="1" applyFill="1" applyBorder="1" applyAlignment="1">
      <alignment vertical="center" shrinkToFit="1"/>
    </xf>
    <xf numFmtId="187" fontId="2" fillId="0" borderId="8" xfId="1" applyNumberFormat="1" applyFont="1" applyFill="1" applyBorder="1" applyAlignment="1">
      <alignment vertical="center"/>
    </xf>
    <xf numFmtId="43" fontId="2" fillId="2" borderId="8" xfId="1" applyFont="1" applyFill="1" applyBorder="1" applyAlignment="1">
      <alignment vertical="center"/>
    </xf>
    <xf numFmtId="0" fontId="2" fillId="0" borderId="8" xfId="3" applyFont="1" applyFill="1" applyBorder="1" applyAlignment="1">
      <alignment vertical="top" shrinkToFit="1"/>
    </xf>
    <xf numFmtId="189" fontId="2" fillId="0" borderId="9" xfId="1" applyNumberFormat="1" applyFont="1" applyFill="1" applyBorder="1" applyAlignment="1">
      <alignment vertical="center"/>
    </xf>
    <xf numFmtId="187" fontId="2" fillId="0" borderId="9" xfId="1" applyNumberFormat="1" applyFont="1" applyFill="1" applyBorder="1" applyAlignment="1">
      <alignment vertical="center"/>
    </xf>
    <xf numFmtId="43" fontId="2" fillId="2" borderId="9" xfId="1" applyFont="1" applyFill="1" applyBorder="1" applyAlignment="1">
      <alignment vertical="center"/>
    </xf>
    <xf numFmtId="0" fontId="9" fillId="0" borderId="8" xfId="3" applyFont="1" applyFill="1" applyBorder="1" applyAlignment="1">
      <alignment vertical="center" shrinkToFit="1"/>
    </xf>
    <xf numFmtId="0" fontId="8" fillId="0" borderId="9" xfId="3" applyFont="1" applyFill="1" applyBorder="1" applyAlignment="1">
      <alignment vertical="center" shrinkToFit="1"/>
    </xf>
    <xf numFmtId="0" fontId="9" fillId="0" borderId="11" xfId="3" applyFont="1" applyFill="1" applyBorder="1" applyAlignment="1">
      <alignment vertical="center" shrinkToFit="1"/>
    </xf>
    <xf numFmtId="187" fontId="6" fillId="0" borderId="12" xfId="1" applyNumberFormat="1" applyFont="1" applyFill="1" applyBorder="1" applyAlignment="1">
      <alignment vertical="center"/>
    </xf>
    <xf numFmtId="43" fontId="6" fillId="2" borderId="12" xfId="1" applyFont="1" applyFill="1" applyBorder="1" applyAlignment="1">
      <alignment vertical="center"/>
    </xf>
    <xf numFmtId="187" fontId="7" fillId="0" borderId="12" xfId="1" applyNumberFormat="1" applyFont="1" applyFill="1" applyBorder="1" applyAlignment="1">
      <alignment vertical="center"/>
    </xf>
    <xf numFmtId="0" fontId="9" fillId="0" borderId="10" xfId="3" applyFont="1" applyFill="1" applyBorder="1" applyAlignment="1">
      <alignment vertical="center" shrinkToFit="1"/>
    </xf>
    <xf numFmtId="43" fontId="2" fillId="2" borderId="10" xfId="1" applyFont="1" applyFill="1" applyBorder="1" applyAlignme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Border="1"/>
    <xf numFmtId="190" fontId="2" fillId="0" borderId="0" xfId="0" applyNumberFormat="1" applyFont="1" applyFill="1"/>
    <xf numFmtId="0" fontId="2" fillId="0" borderId="0" xfId="0" applyFont="1" applyFill="1" applyAlignment="1"/>
  </cellXfs>
  <cellStyles count="712">
    <cellStyle name="20% - Accent1" xfId="4"/>
    <cellStyle name="20% - Accent1 2" xfId="5"/>
    <cellStyle name="20% - Accent1 3" xfId="6"/>
    <cellStyle name="20% - Accent1 4" xfId="7"/>
    <cellStyle name="20% - Accent2" xfId="8"/>
    <cellStyle name="20% - Accent2 2" xfId="9"/>
    <cellStyle name="20% - Accent2 3" xfId="10"/>
    <cellStyle name="20% - Accent2 4" xfId="11"/>
    <cellStyle name="20% - Accent3" xfId="12"/>
    <cellStyle name="20% - Accent3 2" xfId="13"/>
    <cellStyle name="20% - Accent3 3" xfId="14"/>
    <cellStyle name="20% - Accent3 4" xfId="15"/>
    <cellStyle name="20% - Accent4" xfId="16"/>
    <cellStyle name="20% - Accent4 2" xfId="17"/>
    <cellStyle name="20% - Accent4 3" xfId="18"/>
    <cellStyle name="20% - Accent4 4" xfId="19"/>
    <cellStyle name="20% - Accent5" xfId="20"/>
    <cellStyle name="20% - Accent5 2" xfId="21"/>
    <cellStyle name="20% - Accent5 3" xfId="22"/>
    <cellStyle name="20% - Accent5 4" xfId="23"/>
    <cellStyle name="20% - Accent6" xfId="24"/>
    <cellStyle name="20% - Accent6 2" xfId="25"/>
    <cellStyle name="20% - Accent6 3" xfId="26"/>
    <cellStyle name="20% - Accent6 4" xfId="27"/>
    <cellStyle name="20% - Accenߋ汉" xfId="28"/>
    <cellStyle name="20% - ส่วนที่ถูกเน้น1 2" xfId="29"/>
    <cellStyle name="20% - ส่วนที่ถูกเน้น1 3" xfId="30"/>
    <cellStyle name="20% - ส่วนที่ถูกเน้น2 2" xfId="31"/>
    <cellStyle name="20% - ส่วนที่ถูกเน้น2 3" xfId="32"/>
    <cellStyle name="20% - ส่วนที่ถูกเน้น3 2" xfId="33"/>
    <cellStyle name="20% - ส่วนที่ถูกเน้น3 3" xfId="34"/>
    <cellStyle name="20% - ส่วนที่ถูกเน้น4 2" xfId="35"/>
    <cellStyle name="20% - ส่วนที่ถูกเน้น4 3" xfId="36"/>
    <cellStyle name="20% - ส่วนที่ถูกเน้น5 2" xfId="37"/>
    <cellStyle name="20% - ส่วนที่ถูกเน้น5 3" xfId="38"/>
    <cellStyle name="20% - ส่วนที่ถูกเน้น6 2" xfId="39"/>
    <cellStyle name="20% - ส่วนที่ถูกเน้น6 3" xfId="40"/>
    <cellStyle name="40% - Accent1" xfId="41"/>
    <cellStyle name="40% - Accent1 2" xfId="42"/>
    <cellStyle name="40% - Accent1 3" xfId="43"/>
    <cellStyle name="40% - Accent1 4" xfId="44"/>
    <cellStyle name="40% - Accent2" xfId="45"/>
    <cellStyle name="40% - Accent2 2" xfId="46"/>
    <cellStyle name="40% - Accent2 3" xfId="47"/>
    <cellStyle name="40% - Accent2 4" xfId="48"/>
    <cellStyle name="40% - Accent3" xfId="49"/>
    <cellStyle name="40% - Accent3 2" xfId="50"/>
    <cellStyle name="40% - Accent3 3" xfId="51"/>
    <cellStyle name="40% - Accent3 4" xfId="52"/>
    <cellStyle name="40% - Accent4" xfId="53"/>
    <cellStyle name="40% - Accent4 2" xfId="54"/>
    <cellStyle name="40% - Accent4 3" xfId="55"/>
    <cellStyle name="40% - Accent4 4" xfId="56"/>
    <cellStyle name="40% - Accent5" xfId="57"/>
    <cellStyle name="40% - Accent5 2" xfId="58"/>
    <cellStyle name="40% - Accent5 3" xfId="59"/>
    <cellStyle name="40% - Accent5 4" xfId="60"/>
    <cellStyle name="40% - Accent6" xfId="61"/>
    <cellStyle name="40% - Accent6 2" xfId="62"/>
    <cellStyle name="40% - Accent6 3" xfId="63"/>
    <cellStyle name="40% - Accent6 4" xfId="64"/>
    <cellStyle name="40% - ส่วนที่ถูกเน้น1 2" xfId="65"/>
    <cellStyle name="40% - ส่วนที่ถูกเน้น1 3" xfId="66"/>
    <cellStyle name="40% - ส่วนที่ถูกเน้น2 2" xfId="67"/>
    <cellStyle name="40% - ส่วนที่ถูกเน้น2 3" xfId="68"/>
    <cellStyle name="40% - ส่วนที่ถูกเน้น3 2" xfId="69"/>
    <cellStyle name="40% - ส่วนที่ถูกเน้น3 3" xfId="70"/>
    <cellStyle name="40% - ส่วนที่ถูกเน้น4 2" xfId="71"/>
    <cellStyle name="40% - ส่วนที่ถูกเน้น4 3" xfId="72"/>
    <cellStyle name="40% - ส่วนที่ถูกเน้น5 2" xfId="73"/>
    <cellStyle name="40% - ส่วนที่ถูกเน้น5 3" xfId="74"/>
    <cellStyle name="40% - ส่วนที่ถูกเน้น6 2" xfId="75"/>
    <cellStyle name="40% - ส่วนที่ถูกเน้น6 3" xfId="76"/>
    <cellStyle name="60% - Accent1" xfId="77"/>
    <cellStyle name="60% - Accent1 2" xfId="78"/>
    <cellStyle name="60% - Accent1 3" xfId="79"/>
    <cellStyle name="60% - Accent1 4" xfId="80"/>
    <cellStyle name="60% - Accent2" xfId="81"/>
    <cellStyle name="60% - Accent2 2" xfId="82"/>
    <cellStyle name="60% - Accent2 3" xfId="83"/>
    <cellStyle name="60% - Accent2 4" xfId="84"/>
    <cellStyle name="60% - Accent3" xfId="85"/>
    <cellStyle name="60% - Accent3 2" xfId="86"/>
    <cellStyle name="60% - Accent3 3" xfId="87"/>
    <cellStyle name="60% - Accent3 4" xfId="88"/>
    <cellStyle name="60% - Accent4" xfId="89"/>
    <cellStyle name="60% - Accent4 2" xfId="90"/>
    <cellStyle name="60% - Accent4 3" xfId="91"/>
    <cellStyle name="60% - Accent4 4" xfId="92"/>
    <cellStyle name="60% - Accent5" xfId="93"/>
    <cellStyle name="60% - Accent5 2" xfId="94"/>
    <cellStyle name="60% - Accent5 3" xfId="95"/>
    <cellStyle name="60% - Accent5 4" xfId="96"/>
    <cellStyle name="60% - Accent6" xfId="97"/>
    <cellStyle name="60% - Accent6 2" xfId="98"/>
    <cellStyle name="60% - Accent6 3" xfId="99"/>
    <cellStyle name="60% - Accent6 4" xfId="100"/>
    <cellStyle name="60% - ส่วนที่ถูกเน้น1 2" xfId="101"/>
    <cellStyle name="60% - ส่วนที่ถูกเน้น1 3" xfId="102"/>
    <cellStyle name="60% - ส่วนที่ถูกเน้น2 2" xfId="103"/>
    <cellStyle name="60% - ส่วนที่ถูกเน้น2 3" xfId="104"/>
    <cellStyle name="60% - ส่วนที่ถูกเน้น3 2" xfId="105"/>
    <cellStyle name="60% - ส่วนที่ถูกเน้น3 3" xfId="106"/>
    <cellStyle name="60% - ส่วนที่ถูกเน้น4 2" xfId="107"/>
    <cellStyle name="60% - ส่วนที่ถูกเน้น4 3" xfId="108"/>
    <cellStyle name="60% - ส่วนที่ถูกเน้น5 2" xfId="109"/>
    <cellStyle name="60% - ส่วนที่ถูกเน้น5 3" xfId="110"/>
    <cellStyle name="60% - ส่วนที่ถูกเน้น6 2" xfId="111"/>
    <cellStyle name="60% - ส่วนที่ถูกเน้น6 3" xfId="112"/>
    <cellStyle name="75" xfId="113"/>
    <cellStyle name="75 2" xfId="114"/>
    <cellStyle name="Accent1" xfId="115"/>
    <cellStyle name="Accent1 2" xfId="116"/>
    <cellStyle name="Accent1 3" xfId="117"/>
    <cellStyle name="Accent1 4" xfId="118"/>
    <cellStyle name="Accent2" xfId="119"/>
    <cellStyle name="Accent2 2" xfId="120"/>
    <cellStyle name="Accent2 3" xfId="121"/>
    <cellStyle name="Accent2 4" xfId="122"/>
    <cellStyle name="Accent3" xfId="123"/>
    <cellStyle name="Accent3 2" xfId="124"/>
    <cellStyle name="Accent3 3" xfId="125"/>
    <cellStyle name="Accent3 4" xfId="126"/>
    <cellStyle name="Accent4" xfId="127"/>
    <cellStyle name="Accent4 2" xfId="128"/>
    <cellStyle name="Accent4 3" xfId="129"/>
    <cellStyle name="Accent4 4" xfId="130"/>
    <cellStyle name="Accent5" xfId="131"/>
    <cellStyle name="Accent5 2" xfId="132"/>
    <cellStyle name="Accent5 3" xfId="133"/>
    <cellStyle name="Accent5 4" xfId="134"/>
    <cellStyle name="Accent6" xfId="135"/>
    <cellStyle name="Accent6 2" xfId="136"/>
    <cellStyle name="Accent6 3" xfId="137"/>
    <cellStyle name="Accent6 4" xfId="138"/>
    <cellStyle name="Bad" xfId="139"/>
    <cellStyle name="Bad 2" xfId="140"/>
    <cellStyle name="Bad 3" xfId="141"/>
    <cellStyle name="Bad 4" xfId="142"/>
    <cellStyle name="Calculation" xfId="143"/>
    <cellStyle name="Calculation 2" xfId="144"/>
    <cellStyle name="Calculation 3" xfId="145"/>
    <cellStyle name="Calculation 4" xfId="146"/>
    <cellStyle name="Check Cell" xfId="147"/>
    <cellStyle name="Check Cell 2" xfId="148"/>
    <cellStyle name="Check Cell 3" xfId="149"/>
    <cellStyle name="Check Cell 4" xfId="150"/>
    <cellStyle name="Comma" xfId="1" builtinId="3"/>
    <cellStyle name="Comma 10" xfId="151"/>
    <cellStyle name="Comma 11" xfId="152"/>
    <cellStyle name="Comma 12" xfId="153"/>
    <cellStyle name="Comma 13" xfId="154"/>
    <cellStyle name="Comma 14" xfId="155"/>
    <cellStyle name="Comma 15" xfId="156"/>
    <cellStyle name="Comma 2" xfId="157"/>
    <cellStyle name="Comma 2 2" xfId="158"/>
    <cellStyle name="Comma 3" xfId="159"/>
    <cellStyle name="Comma 3 2" xfId="160"/>
    <cellStyle name="Comma 3 3" xfId="161"/>
    <cellStyle name="Comma 4" xfId="162"/>
    <cellStyle name="Comma 5" xfId="163"/>
    <cellStyle name="Comma 5 2" xfId="164"/>
    <cellStyle name="Comma 5_แบบฟอร์มเวียน" xfId="165"/>
    <cellStyle name="Comma 6" xfId="166"/>
    <cellStyle name="Comma 7" xfId="167"/>
    <cellStyle name="Comma 7 2" xfId="168"/>
    <cellStyle name="Comma 8" xfId="169"/>
    <cellStyle name="Comma 9" xfId="170"/>
    <cellStyle name="Explanatory Text" xfId="171"/>
    <cellStyle name="Explanatory Text 2" xfId="172"/>
    <cellStyle name="Explanatory Text 3" xfId="173"/>
    <cellStyle name="Explanatory Text 4" xfId="174"/>
    <cellStyle name="Good" xfId="175"/>
    <cellStyle name="Good 2" xfId="176"/>
    <cellStyle name="Good 3" xfId="177"/>
    <cellStyle name="Good 4" xfId="178"/>
    <cellStyle name="Header1" xfId="179"/>
    <cellStyle name="Header2" xfId="180"/>
    <cellStyle name="Heading 1" xfId="181"/>
    <cellStyle name="Heading 1 2" xfId="182"/>
    <cellStyle name="Heading 1 3" xfId="183"/>
    <cellStyle name="Heading 1 4" xfId="184"/>
    <cellStyle name="Heading 2" xfId="185"/>
    <cellStyle name="Heading 2 2" xfId="186"/>
    <cellStyle name="Heading 2 3" xfId="187"/>
    <cellStyle name="Heading 2 4" xfId="188"/>
    <cellStyle name="Heading 3" xfId="189"/>
    <cellStyle name="Heading 3 2" xfId="190"/>
    <cellStyle name="Heading 3 3" xfId="191"/>
    <cellStyle name="Heading 3 4" xfId="192"/>
    <cellStyle name="Heading 4" xfId="193"/>
    <cellStyle name="Heading 4 2" xfId="194"/>
    <cellStyle name="Heading 4 3" xfId="195"/>
    <cellStyle name="Heading 4 4" xfId="196"/>
    <cellStyle name="Hyperlink 2" xfId="197"/>
    <cellStyle name="Input" xfId="198"/>
    <cellStyle name="Input 2" xfId="199"/>
    <cellStyle name="Input 3" xfId="200"/>
    <cellStyle name="Input 4" xfId="201"/>
    <cellStyle name="Linked Cell" xfId="202"/>
    <cellStyle name="Linked Cell 2" xfId="203"/>
    <cellStyle name="Linked Cell 3" xfId="204"/>
    <cellStyle name="Linked Cell 4" xfId="205"/>
    <cellStyle name="Neutral" xfId="206"/>
    <cellStyle name="Neutral 2" xfId="207"/>
    <cellStyle name="Neutral 3" xfId="208"/>
    <cellStyle name="Neutral 4" xfId="209"/>
    <cellStyle name="Normal" xfId="0" builtinId="0"/>
    <cellStyle name="Normal 10" xfId="210"/>
    <cellStyle name="Normal 11" xfId="211"/>
    <cellStyle name="Normal 11 2" xfId="212"/>
    <cellStyle name="Normal 11 3" xfId="213"/>
    <cellStyle name="Normal 12" xfId="214"/>
    <cellStyle name="Normal 12 2" xfId="215"/>
    <cellStyle name="Normal 13" xfId="216"/>
    <cellStyle name="Normal 14" xfId="217"/>
    <cellStyle name="Normal 15" xfId="218"/>
    <cellStyle name="Normal 2" xfId="219"/>
    <cellStyle name="Normal 2 10" xfId="220"/>
    <cellStyle name="Normal 2 2" xfId="221"/>
    <cellStyle name="Normal 2 2 2" xfId="222"/>
    <cellStyle name="Normal 2 2 3" xfId="223"/>
    <cellStyle name="Normal 2 2_อายุรถ" xfId="224"/>
    <cellStyle name="Normal 2 3" xfId="225"/>
    <cellStyle name="Normal 2 4" xfId="226"/>
    <cellStyle name="Normal 2 5" xfId="227"/>
    <cellStyle name="Normal 2_อายุรถ" xfId="228"/>
    <cellStyle name="Normal 3" xfId="229"/>
    <cellStyle name="Normal 3 2" xfId="230"/>
    <cellStyle name="Normal 3 3" xfId="231"/>
    <cellStyle name="Normal 3_ชี้อนุสัม57(จ่ายอื่น ล่าสุด)" xfId="232"/>
    <cellStyle name="Normal 4" xfId="233"/>
    <cellStyle name="Normal 4 2" xfId="234"/>
    <cellStyle name="Normal 4 3" xfId="235"/>
    <cellStyle name="Normal 4_อายุรถ" xfId="236"/>
    <cellStyle name="Normal 5" xfId="237"/>
    <cellStyle name="Normal 6" xfId="238"/>
    <cellStyle name="Normal 6 2" xfId="239"/>
    <cellStyle name="Normal 6 2 2" xfId="240"/>
    <cellStyle name="Normal 7" xfId="241"/>
    <cellStyle name="Normal 8" xfId="242"/>
    <cellStyle name="Normal 8 2" xfId="243"/>
    <cellStyle name="Normal 9" xfId="244"/>
    <cellStyle name="Normal_คำขอเสนองบประมาณ ประจำปี 2557" xfId="2"/>
    <cellStyle name="Note" xfId="245"/>
    <cellStyle name="Note 2" xfId="246"/>
    <cellStyle name="Note 3" xfId="247"/>
    <cellStyle name="Note 4" xfId="248"/>
    <cellStyle name="Output" xfId="249"/>
    <cellStyle name="Output 2" xfId="250"/>
    <cellStyle name="Output 3" xfId="251"/>
    <cellStyle name="Output 4" xfId="252"/>
    <cellStyle name="Percent 2" xfId="253"/>
    <cellStyle name="SAPBEXHLevel0" xfId="254"/>
    <cellStyle name="SAPBEXstdItem" xfId="255"/>
    <cellStyle name="Title" xfId="256"/>
    <cellStyle name="Title 2" xfId="257"/>
    <cellStyle name="Title 3" xfId="258"/>
    <cellStyle name="Title 4" xfId="259"/>
    <cellStyle name="Total" xfId="260"/>
    <cellStyle name="Total 2" xfId="261"/>
    <cellStyle name="Total 3" xfId="262"/>
    <cellStyle name="Total 4" xfId="263"/>
    <cellStyle name="Warning Text" xfId="264"/>
    <cellStyle name="Warning Text 2" xfId="265"/>
    <cellStyle name="Warning Text 3" xfId="266"/>
    <cellStyle name="Warning Text 4" xfId="267"/>
    <cellStyle name="การคำนวณ 2" xfId="268"/>
    <cellStyle name="การคำนวณ 3" xfId="269"/>
    <cellStyle name="ข้อความเตือน 2" xfId="270"/>
    <cellStyle name="ข้อความเตือน 3" xfId="271"/>
    <cellStyle name="ข้อความอธิบาย 2" xfId="272"/>
    <cellStyle name="ข้อความอธิบาย 3" xfId="273"/>
    <cellStyle name="เครื่องหมายจุลภาค 10" xfId="274"/>
    <cellStyle name="เครื่องหมายจุลภาค 11" xfId="275"/>
    <cellStyle name="เครื่องหมายจุลภาค 12" xfId="276"/>
    <cellStyle name="เครื่องหมายจุลภาค 13" xfId="277"/>
    <cellStyle name="เครื่องหมายจุลภาค 14" xfId="278"/>
    <cellStyle name="เครื่องหมายจุลภาค 15" xfId="279"/>
    <cellStyle name="เครื่องหมายจุลภาค 16" xfId="280"/>
    <cellStyle name="เครื่องหมายจุลภาค 17" xfId="281"/>
    <cellStyle name="เครื่องหมายจุลภาค 18" xfId="282"/>
    <cellStyle name="เครื่องหมายจุลภาค 19" xfId="283"/>
    <cellStyle name="เครื่องหมายจุลภาค 2" xfId="284"/>
    <cellStyle name="เครื่องหมายจุลภาค 2 10" xfId="285"/>
    <cellStyle name="เครื่องหมายจุลภาค 2 11" xfId="286"/>
    <cellStyle name="เครื่องหมายจุลภาค 2 12" xfId="287"/>
    <cellStyle name="เครื่องหมายจุลภาค 2 13" xfId="288"/>
    <cellStyle name="เครื่องหมายจุลภาค 2 14" xfId="289"/>
    <cellStyle name="เครื่องหมายจุลภาค 2 15" xfId="290"/>
    <cellStyle name="เครื่องหมายจุลภาค 2 16" xfId="291"/>
    <cellStyle name="เครื่องหมายจุลภาค 2 17" xfId="292"/>
    <cellStyle name="เครื่องหมายจุลภาค 2 18" xfId="293"/>
    <cellStyle name="เครื่องหมายจุลภาค 2 19" xfId="294"/>
    <cellStyle name="เครื่องหมายจุลภาค 2 2" xfId="295"/>
    <cellStyle name="เครื่องหมายจุลภาค 2 2 2" xfId="296"/>
    <cellStyle name="เครื่องหมายจุลภาค 2 2 3" xfId="297"/>
    <cellStyle name="เครื่องหมายจุลภาค 2 2 4" xfId="298"/>
    <cellStyle name="เครื่องหมายจุลภาค 2 20" xfId="299"/>
    <cellStyle name="เครื่องหมายจุลภาค 2 21" xfId="300"/>
    <cellStyle name="เครื่องหมายจุลภาค 2 22" xfId="301"/>
    <cellStyle name="เครื่องหมายจุลภาค 2 23" xfId="302"/>
    <cellStyle name="เครื่องหมายจุลภาค 2 24" xfId="303"/>
    <cellStyle name="เครื่องหมายจุลภาค 2 25" xfId="304"/>
    <cellStyle name="เครื่องหมายจุลภาค 2 26" xfId="305"/>
    <cellStyle name="เครื่องหมายจุลภาค 2 27" xfId="306"/>
    <cellStyle name="เครื่องหมายจุลภาค 2 28" xfId="307"/>
    <cellStyle name="เครื่องหมายจุลภาค 2 29" xfId="308"/>
    <cellStyle name="เครื่องหมายจุลภาค 2 3" xfId="309"/>
    <cellStyle name="เครื่องหมายจุลภาค 2 30" xfId="310"/>
    <cellStyle name="เครื่องหมายจุลภาค 2 31" xfId="311"/>
    <cellStyle name="เครื่องหมายจุลภาค 2 32" xfId="312"/>
    <cellStyle name="เครื่องหมายจุลภาค 2 33" xfId="313"/>
    <cellStyle name="เครื่องหมายจุลภาค 2 34" xfId="314"/>
    <cellStyle name="เครื่องหมายจุลภาค 2 35" xfId="315"/>
    <cellStyle name="เครื่องหมายจุลภาค 2 36" xfId="316"/>
    <cellStyle name="เครื่องหมายจุลภาค 2 37" xfId="317"/>
    <cellStyle name="เครื่องหมายจุลภาค 2 38" xfId="318"/>
    <cellStyle name="เครื่องหมายจุลภาค 2 39" xfId="319"/>
    <cellStyle name="เครื่องหมายจุลภาค 2 4" xfId="320"/>
    <cellStyle name="เครื่องหมายจุลภาค 2 40" xfId="321"/>
    <cellStyle name="เครื่องหมายจุลภาค 2 41" xfId="322"/>
    <cellStyle name="เครื่องหมายจุลภาค 2 42" xfId="323"/>
    <cellStyle name="เครื่องหมายจุลภาค 2 43" xfId="324"/>
    <cellStyle name="เครื่องหมายจุลภาค 2 44" xfId="325"/>
    <cellStyle name="เครื่องหมายจุลภาค 2 45" xfId="326"/>
    <cellStyle name="เครื่องหมายจุลภาค 2 46" xfId="327"/>
    <cellStyle name="เครื่องหมายจุลภาค 2 47" xfId="328"/>
    <cellStyle name="เครื่องหมายจุลภาค 2 48" xfId="329"/>
    <cellStyle name="เครื่องหมายจุลภาค 2 49" xfId="330"/>
    <cellStyle name="เครื่องหมายจุลภาค 2 5" xfId="331"/>
    <cellStyle name="เครื่องหมายจุลภาค 2 50" xfId="332"/>
    <cellStyle name="เครื่องหมายจุลภาค 2 51" xfId="333"/>
    <cellStyle name="เครื่องหมายจุลภาค 2 52" xfId="334"/>
    <cellStyle name="เครื่องหมายจุลภาค 2 53" xfId="335"/>
    <cellStyle name="เครื่องหมายจุลภาค 2 54" xfId="336"/>
    <cellStyle name="เครื่องหมายจุลภาค 2 55" xfId="337"/>
    <cellStyle name="เครื่องหมายจุลภาค 2 56" xfId="338"/>
    <cellStyle name="เครื่องหมายจุลภาค 2 57" xfId="339"/>
    <cellStyle name="เครื่องหมายจุลภาค 2 58" xfId="340"/>
    <cellStyle name="เครื่องหมายจุลภาค 2 59" xfId="341"/>
    <cellStyle name="เครื่องหมายจุลภาค 2 6" xfId="342"/>
    <cellStyle name="เครื่องหมายจุลภาค 2 60" xfId="343"/>
    <cellStyle name="เครื่องหมายจุลภาค 2 61" xfId="344"/>
    <cellStyle name="เครื่องหมายจุลภาค 2 62" xfId="345"/>
    <cellStyle name="เครื่องหมายจุลภาค 2 63" xfId="346"/>
    <cellStyle name="เครื่องหมายจุลภาค 2 64" xfId="347"/>
    <cellStyle name="เครื่องหมายจุลภาค 2 65" xfId="348"/>
    <cellStyle name="เครื่องหมายจุลภาค 2 66" xfId="349"/>
    <cellStyle name="เครื่องหมายจุลภาค 2 67" xfId="350"/>
    <cellStyle name="เครื่องหมายจุลภาค 2 68" xfId="351"/>
    <cellStyle name="เครื่องหมายจุลภาค 2 69" xfId="352"/>
    <cellStyle name="เครื่องหมายจุลภาค 2 7" xfId="353"/>
    <cellStyle name="เครื่องหมายจุลภาค 2 70" xfId="354"/>
    <cellStyle name="เครื่องหมายจุลภาค 2 71" xfId="355"/>
    <cellStyle name="เครื่องหมายจุลภาค 2 72" xfId="356"/>
    <cellStyle name="เครื่องหมายจุลภาค 2 73" xfId="357"/>
    <cellStyle name="เครื่องหมายจุลภาค 2 74" xfId="358"/>
    <cellStyle name="เครื่องหมายจุลภาค 2 75" xfId="359"/>
    <cellStyle name="เครื่องหมายจุลภาค 2 76" xfId="360"/>
    <cellStyle name="เครื่องหมายจุลภาค 2 77" xfId="361"/>
    <cellStyle name="เครื่องหมายจุลภาค 2 8" xfId="362"/>
    <cellStyle name="เครื่องหมายจุลภาค 2 9" xfId="363"/>
    <cellStyle name="เครื่องหมายจุลภาค 2_computerDSD55" xfId="364"/>
    <cellStyle name="เครื่องหมายจุลภาค 20" xfId="365"/>
    <cellStyle name="เครื่องหมายจุลภาค 21" xfId="366"/>
    <cellStyle name="เครื่องหมายจุลภาค 22" xfId="367"/>
    <cellStyle name="เครื่องหมายจุลภาค 23" xfId="368"/>
    <cellStyle name="เครื่องหมายจุลภาค 24" xfId="369"/>
    <cellStyle name="เครื่องหมายจุลภาค 25" xfId="370"/>
    <cellStyle name="เครื่องหมายจุลภาค 26" xfId="371"/>
    <cellStyle name="เครื่องหมายจุลภาค 27" xfId="372"/>
    <cellStyle name="เครื่องหมายจุลภาค 28" xfId="373"/>
    <cellStyle name="เครื่องหมายจุลภาค 29" xfId="374"/>
    <cellStyle name="เครื่องหมายจุลภาค 3" xfId="375"/>
    <cellStyle name="เครื่องหมายจุลภาค 3 2" xfId="376"/>
    <cellStyle name="เครื่องหมายจุลภาค 3 3" xfId="377"/>
    <cellStyle name="เครื่องหมายจุลภาค 3 4" xfId="378"/>
    <cellStyle name="เครื่องหมายจุลภาค 3 5" xfId="379"/>
    <cellStyle name="เครื่องหมายจุลภาค 3 6" xfId="380"/>
    <cellStyle name="เครื่องหมายจุลภาค 3 7" xfId="381"/>
    <cellStyle name="เครื่องหมายจุลภาค 3 8" xfId="382"/>
    <cellStyle name="เครื่องหมายจุลภาค 30" xfId="383"/>
    <cellStyle name="เครื่องหมายจุลภาค 31" xfId="384"/>
    <cellStyle name="เครื่องหมายจุลภาค 32" xfId="385"/>
    <cellStyle name="เครื่องหมายจุลภาค 33" xfId="386"/>
    <cellStyle name="เครื่องหมายจุลภาค 34" xfId="387"/>
    <cellStyle name="เครื่องหมายจุลภาค 35" xfId="388"/>
    <cellStyle name="เครื่องหมายจุลภาค 36" xfId="389"/>
    <cellStyle name="เครื่องหมายจุลภาค 37" xfId="390"/>
    <cellStyle name="เครื่องหมายจุลภาค 38" xfId="391"/>
    <cellStyle name="เครื่องหมายจุลภาค 39" xfId="392"/>
    <cellStyle name="เครื่องหมายจุลภาค 4" xfId="393"/>
    <cellStyle name="เครื่องหมายจุลภาค 4 2" xfId="394"/>
    <cellStyle name="เครื่องหมายจุลภาค 4 3" xfId="395"/>
    <cellStyle name="เครื่องหมายจุลภาค 4 4" xfId="396"/>
    <cellStyle name="เครื่องหมายจุลภาค 40" xfId="397"/>
    <cellStyle name="เครื่องหมายจุลภาค 41" xfId="398"/>
    <cellStyle name="เครื่องหมายจุลภาค 42" xfId="399"/>
    <cellStyle name="เครื่องหมายจุลภาค 43" xfId="400"/>
    <cellStyle name="เครื่องหมายจุลภาค 44" xfId="401"/>
    <cellStyle name="เครื่องหมายจุลภาค 45" xfId="402"/>
    <cellStyle name="เครื่องหมายจุลภาค 46" xfId="403"/>
    <cellStyle name="เครื่องหมายจุลภาค 47" xfId="404"/>
    <cellStyle name="เครื่องหมายจุลภาค 48" xfId="405"/>
    <cellStyle name="เครื่องหมายจุลภาค 49" xfId="406"/>
    <cellStyle name="เครื่องหมายจุลภาค 5" xfId="407"/>
    <cellStyle name="เครื่องหมายจุลภาค 5 2" xfId="408"/>
    <cellStyle name="เครื่องหมายจุลภาค 50" xfId="409"/>
    <cellStyle name="เครื่องหมายจุลภาค 51" xfId="410"/>
    <cellStyle name="เครื่องหมายจุลภาค 52" xfId="411"/>
    <cellStyle name="เครื่องหมายจุลภาค 53" xfId="412"/>
    <cellStyle name="เครื่องหมายจุลภาค 54" xfId="413"/>
    <cellStyle name="เครื่องหมายจุลภาค 55" xfId="414"/>
    <cellStyle name="เครื่องหมายจุลภาค 56" xfId="415"/>
    <cellStyle name="เครื่องหมายจุลภาค 57" xfId="416"/>
    <cellStyle name="เครื่องหมายจุลภาค 58" xfId="417"/>
    <cellStyle name="เครื่องหมายจุลภาค 59" xfId="418"/>
    <cellStyle name="เครื่องหมายจุลภาค 6" xfId="419"/>
    <cellStyle name="เครื่องหมายจุลภาค 60" xfId="420"/>
    <cellStyle name="เครื่องหมายจุลภาค 61" xfId="421"/>
    <cellStyle name="เครื่องหมายจุลภาค 62" xfId="422"/>
    <cellStyle name="เครื่องหมายจุลภาค 63" xfId="423"/>
    <cellStyle name="เครื่องหมายจุลภาค 64" xfId="424"/>
    <cellStyle name="เครื่องหมายจุลภาค 65" xfId="425"/>
    <cellStyle name="เครื่องหมายจุลภาค 66" xfId="426"/>
    <cellStyle name="เครื่องหมายจุลภาค 67" xfId="427"/>
    <cellStyle name="เครื่องหมายจุลภาค 68" xfId="428"/>
    <cellStyle name="เครื่องหมายจุลภาค 69" xfId="429"/>
    <cellStyle name="เครื่องหมายจุลภาค 7" xfId="430"/>
    <cellStyle name="เครื่องหมายจุลภาค 7 3" xfId="431"/>
    <cellStyle name="เครื่องหมายจุลภาค 70" xfId="432"/>
    <cellStyle name="เครื่องหมายจุลภาค 71" xfId="433"/>
    <cellStyle name="เครื่องหมายจุลภาค 72" xfId="434"/>
    <cellStyle name="เครื่องหมายจุลภาค 73" xfId="435"/>
    <cellStyle name="เครื่องหมายจุลภาค 74" xfId="436"/>
    <cellStyle name="เครื่องหมายจุลภาค 75" xfId="437"/>
    <cellStyle name="เครื่องหมายจุลภาค 75 2" xfId="438"/>
    <cellStyle name="เครื่องหมายจุลภาค 76" xfId="439"/>
    <cellStyle name="เครื่องหมายจุลภาค 77" xfId="440"/>
    <cellStyle name="เครื่องหมายจุลภาค 8" xfId="441"/>
    <cellStyle name="เครื่องหมายจุลภาค 9" xfId="442"/>
    <cellStyle name="ชื่อเรื่อง 2" xfId="443"/>
    <cellStyle name="ชื่อเรื่อง 3" xfId="444"/>
    <cellStyle name="เชื่อมโยงหลายมิติ_formตปท" xfId="445"/>
    <cellStyle name="เซลล์ตรวจสอบ 2" xfId="446"/>
    <cellStyle name="เซลล์ตรวจสอบ 3" xfId="447"/>
    <cellStyle name="เซลล์ที่มีการเชื่อมโยง 2" xfId="448"/>
    <cellStyle name="เซลล์ที่มีการเชื่อมโยง 3" xfId="449"/>
    <cellStyle name="ดี 2" xfId="450"/>
    <cellStyle name="ดี 3" xfId="451"/>
    <cellStyle name="น้บะภฒ_95" xfId="452"/>
    <cellStyle name="ปกติ 10" xfId="453"/>
    <cellStyle name="ปกติ 10 2" xfId="454"/>
    <cellStyle name="ปกติ 11" xfId="455"/>
    <cellStyle name="ปกติ 12" xfId="456"/>
    <cellStyle name="ปกติ 13" xfId="457"/>
    <cellStyle name="ปกติ 14" xfId="458"/>
    <cellStyle name="ปกติ 15" xfId="459"/>
    <cellStyle name="ปกติ 16" xfId="460"/>
    <cellStyle name="ปกติ 17" xfId="461"/>
    <cellStyle name="ปกติ 18" xfId="462"/>
    <cellStyle name="ปกติ 19" xfId="463"/>
    <cellStyle name="ปกติ 2" xfId="464"/>
    <cellStyle name="ปกติ 2 10" xfId="465"/>
    <cellStyle name="ปกติ 2 11" xfId="466"/>
    <cellStyle name="ปกติ 2 12" xfId="467"/>
    <cellStyle name="ปกติ 2 13" xfId="468"/>
    <cellStyle name="ปกติ 2 14" xfId="469"/>
    <cellStyle name="ปกติ 2 15" xfId="470"/>
    <cellStyle name="ปกติ 2 16" xfId="471"/>
    <cellStyle name="ปกติ 2 17" xfId="472"/>
    <cellStyle name="ปกติ 2 18" xfId="473"/>
    <cellStyle name="ปกติ 2 19" xfId="474"/>
    <cellStyle name="ปกติ 2 2" xfId="475"/>
    <cellStyle name="ปกติ 2 2 10" xfId="476"/>
    <cellStyle name="ปกติ 2 2 11" xfId="477"/>
    <cellStyle name="ปกติ 2 2 12" xfId="478"/>
    <cellStyle name="ปกติ 2 2 2" xfId="479"/>
    <cellStyle name="ปกติ 2 2 2 2" xfId="480"/>
    <cellStyle name="ปกติ 2 2 2 2 2" xfId="481"/>
    <cellStyle name="ปกติ 2 2 2 2 3" xfId="482"/>
    <cellStyle name="ปกติ 2 2 2 2 4" xfId="483"/>
    <cellStyle name="ปกติ 2 2 2 3" xfId="484"/>
    <cellStyle name="ปกติ 2 2 2 4" xfId="485"/>
    <cellStyle name="ปกติ 2 2 2 5" xfId="486"/>
    <cellStyle name="ปกติ 2 2 2 6" xfId="487"/>
    <cellStyle name="ปกติ 2 2 2 7" xfId="488"/>
    <cellStyle name="ปกติ 2 2 2_อายุรถ" xfId="489"/>
    <cellStyle name="ปกติ 2 2 3" xfId="490"/>
    <cellStyle name="ปกติ 2 2 4" xfId="491"/>
    <cellStyle name="ปกติ 2 2 5" xfId="492"/>
    <cellStyle name="ปกติ 2 2 6" xfId="493"/>
    <cellStyle name="ปกติ 2 2 7" xfId="494"/>
    <cellStyle name="ปกติ 2 2 8" xfId="495"/>
    <cellStyle name="ปกติ 2 2 9" xfId="496"/>
    <cellStyle name="ปกติ 2 2_ชี้อนุสัม57(จ่ายอื่น ล่าสุด)" xfId="497"/>
    <cellStyle name="ปกติ 2 20" xfId="498"/>
    <cellStyle name="ปกติ 2 21" xfId="499"/>
    <cellStyle name="ปกติ 2 22" xfId="500"/>
    <cellStyle name="ปกติ 2 23" xfId="501"/>
    <cellStyle name="ปกติ 2 24" xfId="502"/>
    <cellStyle name="ปกติ 2 25" xfId="503"/>
    <cellStyle name="ปกติ 2 26" xfId="504"/>
    <cellStyle name="ปกติ 2 27" xfId="505"/>
    <cellStyle name="ปกติ 2 28" xfId="506"/>
    <cellStyle name="ปกติ 2 29" xfId="507"/>
    <cellStyle name="ปกติ 2 3" xfId="508"/>
    <cellStyle name="ปกติ 2 3 2" xfId="509"/>
    <cellStyle name="ปกติ 2 3 3" xfId="510"/>
    <cellStyle name="ปกติ 2 3 4" xfId="511"/>
    <cellStyle name="ปกติ 2 3_อายุรถ" xfId="512"/>
    <cellStyle name="ปกติ 2 30" xfId="513"/>
    <cellStyle name="ปกติ 2 31" xfId="514"/>
    <cellStyle name="ปกติ 2 32" xfId="515"/>
    <cellStyle name="ปกติ 2 33" xfId="516"/>
    <cellStyle name="ปกติ 2 34" xfId="517"/>
    <cellStyle name="ปกติ 2 35" xfId="518"/>
    <cellStyle name="ปกติ 2 36" xfId="519"/>
    <cellStyle name="ปกติ 2 37" xfId="520"/>
    <cellStyle name="ปกติ 2 38" xfId="521"/>
    <cellStyle name="ปกติ 2 39" xfId="522"/>
    <cellStyle name="ปกติ 2 4" xfId="523"/>
    <cellStyle name="ปกติ 2 4 2" xfId="524"/>
    <cellStyle name="ปกติ 2 40" xfId="525"/>
    <cellStyle name="ปกติ 2 41" xfId="526"/>
    <cellStyle name="ปกติ 2 42" xfId="527"/>
    <cellStyle name="ปกติ 2 43" xfId="528"/>
    <cellStyle name="ปกติ 2 44" xfId="529"/>
    <cellStyle name="ปกติ 2 45" xfId="530"/>
    <cellStyle name="ปกติ 2 46" xfId="531"/>
    <cellStyle name="ปกติ 2 47" xfId="532"/>
    <cellStyle name="ปกติ 2 48" xfId="533"/>
    <cellStyle name="ปกติ 2 49" xfId="534"/>
    <cellStyle name="ปกติ 2 5" xfId="535"/>
    <cellStyle name="ปกติ 2 50" xfId="536"/>
    <cellStyle name="ปกติ 2 51" xfId="537"/>
    <cellStyle name="ปกติ 2 52" xfId="538"/>
    <cellStyle name="ปกติ 2 53" xfId="539"/>
    <cellStyle name="ปกติ 2 54" xfId="540"/>
    <cellStyle name="ปกติ 2 55" xfId="541"/>
    <cellStyle name="ปกติ 2 56" xfId="542"/>
    <cellStyle name="ปกติ 2 57" xfId="543"/>
    <cellStyle name="ปกติ 2 58" xfId="544"/>
    <cellStyle name="ปกติ 2 59" xfId="545"/>
    <cellStyle name="ปกติ 2 6" xfId="546"/>
    <cellStyle name="ปกติ 2 60" xfId="547"/>
    <cellStyle name="ปกติ 2 61" xfId="548"/>
    <cellStyle name="ปกติ 2 62" xfId="549"/>
    <cellStyle name="ปกติ 2 63" xfId="550"/>
    <cellStyle name="ปกติ 2 64" xfId="551"/>
    <cellStyle name="ปกติ 2 65" xfId="552"/>
    <cellStyle name="ปกติ 2 66" xfId="553"/>
    <cellStyle name="ปกติ 2 67" xfId="554"/>
    <cellStyle name="ปกติ 2 68" xfId="555"/>
    <cellStyle name="ปกติ 2 69" xfId="556"/>
    <cellStyle name="ปกติ 2 7" xfId="557"/>
    <cellStyle name="ปกติ 2 7 2" xfId="558"/>
    <cellStyle name="ปกติ 2 7 3" xfId="559"/>
    <cellStyle name="ปกติ 2 7 4" xfId="560"/>
    <cellStyle name="ปกติ 2 7 5" xfId="561"/>
    <cellStyle name="ปกติ 2 7 6" xfId="562"/>
    <cellStyle name="ปกติ 2 7 7" xfId="563"/>
    <cellStyle name="ปกติ 2 70" xfId="564"/>
    <cellStyle name="ปกติ 2 71" xfId="565"/>
    <cellStyle name="ปกติ 2 72" xfId="566"/>
    <cellStyle name="ปกติ 2 73" xfId="567"/>
    <cellStyle name="ปกติ 2 74" xfId="568"/>
    <cellStyle name="ปกติ 2 75" xfId="569"/>
    <cellStyle name="ปกติ 2 76" xfId="570"/>
    <cellStyle name="ปกติ 2 77" xfId="571"/>
    <cellStyle name="ปกติ 2 78" xfId="572"/>
    <cellStyle name="ปกติ 2 79" xfId="573"/>
    <cellStyle name="ปกติ 2 8" xfId="574"/>
    <cellStyle name="ปกติ 2 80" xfId="575"/>
    <cellStyle name="ปกติ 2 9" xfId="576"/>
    <cellStyle name="ปกติ 2_งบลงทุนปี 57-2" xfId="577"/>
    <cellStyle name="ปกติ 20" xfId="578"/>
    <cellStyle name="ปกติ 21" xfId="579"/>
    <cellStyle name="ปกติ 22" xfId="580"/>
    <cellStyle name="ปกติ 23" xfId="581"/>
    <cellStyle name="ปกติ 24" xfId="582"/>
    <cellStyle name="ปกติ 25" xfId="583"/>
    <cellStyle name="ปกติ 26" xfId="584"/>
    <cellStyle name="ปกติ 27" xfId="585"/>
    <cellStyle name="ปกติ 28" xfId="586"/>
    <cellStyle name="ปกติ 29" xfId="587"/>
    <cellStyle name="ปกติ 3" xfId="588"/>
    <cellStyle name="ปกติ 3 2" xfId="589"/>
    <cellStyle name="ปกติ 3 2 2" xfId="590"/>
    <cellStyle name="ปกติ 3 2 3" xfId="591"/>
    <cellStyle name="ปกติ 3 2_อายุรถ" xfId="592"/>
    <cellStyle name="ปกติ 3 3" xfId="593"/>
    <cellStyle name="ปกติ 3 4" xfId="594"/>
    <cellStyle name="ปกติ 3 5" xfId="595"/>
    <cellStyle name="ปกติ 3 6" xfId="596"/>
    <cellStyle name="ปกติ 3 7" xfId="597"/>
    <cellStyle name="ปกติ 3 8" xfId="598"/>
    <cellStyle name="ปกติ 3 9" xfId="599"/>
    <cellStyle name="ปกติ 3_ต้นฉบับคำของบลงุทน ปี 57 สำนักงบประมาณพิจารณาแล้ว" xfId="600"/>
    <cellStyle name="ปกติ 30" xfId="601"/>
    <cellStyle name="ปกติ 31" xfId="602"/>
    <cellStyle name="ปกติ 32" xfId="603"/>
    <cellStyle name="ปกติ 33" xfId="604"/>
    <cellStyle name="ปกติ 34" xfId="605"/>
    <cellStyle name="ปกติ 35" xfId="606"/>
    <cellStyle name="ปกติ 36" xfId="607"/>
    <cellStyle name="ปกติ 37" xfId="608"/>
    <cellStyle name="ปกติ 38" xfId="609"/>
    <cellStyle name="ปกติ 39" xfId="610"/>
    <cellStyle name="ปกติ 4" xfId="611"/>
    <cellStyle name="ปกติ 4 2" xfId="612"/>
    <cellStyle name="ปกติ 40" xfId="613"/>
    <cellStyle name="ปกติ 41" xfId="614"/>
    <cellStyle name="ปกติ 42" xfId="615"/>
    <cellStyle name="ปกติ 43" xfId="616"/>
    <cellStyle name="ปกติ 44" xfId="617"/>
    <cellStyle name="ปกติ 45" xfId="618"/>
    <cellStyle name="ปกติ 46" xfId="619"/>
    <cellStyle name="ปกติ 47" xfId="620"/>
    <cellStyle name="ปกติ 48" xfId="621"/>
    <cellStyle name="ปกติ 49" xfId="622"/>
    <cellStyle name="ปกติ 5" xfId="623"/>
    <cellStyle name="ปกติ 50" xfId="624"/>
    <cellStyle name="ปกติ 51" xfId="625"/>
    <cellStyle name="ปกติ 52" xfId="626"/>
    <cellStyle name="ปกติ 53" xfId="627"/>
    <cellStyle name="ปกติ 54" xfId="628"/>
    <cellStyle name="ปกติ 55" xfId="629"/>
    <cellStyle name="ปกติ 56" xfId="630"/>
    <cellStyle name="ปกติ 57" xfId="631"/>
    <cellStyle name="ปกติ 58" xfId="632"/>
    <cellStyle name="ปกติ 59" xfId="633"/>
    <cellStyle name="ปกติ 6" xfId="634"/>
    <cellStyle name="ปกติ 6 2" xfId="635"/>
    <cellStyle name="ปกติ 60" xfId="636"/>
    <cellStyle name="ปกติ 61" xfId="637"/>
    <cellStyle name="ปกติ 62" xfId="638"/>
    <cellStyle name="ปกติ 63" xfId="639"/>
    <cellStyle name="ปกติ 64" xfId="640"/>
    <cellStyle name="ปกติ 65" xfId="641"/>
    <cellStyle name="ปกติ 66" xfId="642"/>
    <cellStyle name="ปกติ 67" xfId="643"/>
    <cellStyle name="ปกติ 68" xfId="644"/>
    <cellStyle name="ปกติ 69" xfId="645"/>
    <cellStyle name="ปกติ 7" xfId="646"/>
    <cellStyle name="ปกติ 70" xfId="647"/>
    <cellStyle name="ปกติ 71" xfId="648"/>
    <cellStyle name="ปกติ 72" xfId="649"/>
    <cellStyle name="ปกติ 73" xfId="650"/>
    <cellStyle name="ปกติ 74" xfId="651"/>
    <cellStyle name="ปกติ 75" xfId="652"/>
    <cellStyle name="ปกติ 76" xfId="653"/>
    <cellStyle name="ปกติ 77" xfId="654"/>
    <cellStyle name="ปกติ 78" xfId="655"/>
    <cellStyle name="ปกติ 79" xfId="656"/>
    <cellStyle name="ปกติ 8" xfId="657"/>
    <cellStyle name="ปกติ 8 2" xfId="658"/>
    <cellStyle name="ปกติ 8 3" xfId="659"/>
    <cellStyle name="ปกติ 8_อายุรถ" xfId="660"/>
    <cellStyle name="ปกติ 80" xfId="661"/>
    <cellStyle name="ปกติ 81" xfId="662"/>
    <cellStyle name="ปกติ 82" xfId="663"/>
    <cellStyle name="ปกติ 83" xfId="664"/>
    <cellStyle name="ปกติ 9" xfId="665"/>
    <cellStyle name="ปกติ_Sheet1" xfId="666"/>
    <cellStyle name="ปกติ_Sheet1 2" xfId="3"/>
    <cellStyle name="ป้อนค่า 2" xfId="667"/>
    <cellStyle name="ป้อนค่า 3" xfId="668"/>
    <cellStyle name="ปานกลาง 2" xfId="669"/>
    <cellStyle name="ปานกลาง 3" xfId="670"/>
    <cellStyle name="เปอร์เซ็นต์ 2" xfId="671"/>
    <cellStyle name="เปอร์เซ็นต์ 2 2" xfId="672"/>
    <cellStyle name="เปอร์เซ็นต์ 2 3" xfId="673"/>
    <cellStyle name="เปอร์เซ็นต์ 2 4" xfId="674"/>
    <cellStyle name="เปอร์เซ็นต์ 2 5" xfId="675"/>
    <cellStyle name="เปอร์เซ็นต์ 2 6" xfId="676"/>
    <cellStyle name="เปอร์เซ็นต์ 2 7" xfId="677"/>
    <cellStyle name="เปอร์เซ็นต์ 3" xfId="678"/>
    <cellStyle name="ผลรวม 2" xfId="679"/>
    <cellStyle name="ผลรวม 3" xfId="680"/>
    <cellStyle name="แย่ 2" xfId="681"/>
    <cellStyle name="แย่ 3" xfId="682"/>
    <cellStyle name="ฤธถ [0]_95" xfId="683"/>
    <cellStyle name="ฤธถ_95" xfId="684"/>
    <cellStyle name="ล๋ศญ [0]_95" xfId="685"/>
    <cellStyle name="ล๋ศญ_95" xfId="686"/>
    <cellStyle name="วฅมุ_4ฟ๙ฝวภ๛" xfId="687"/>
    <cellStyle name="ส่วนที่ถูกเน้น1 2" xfId="688"/>
    <cellStyle name="ส่วนที่ถูกเน้น1 3" xfId="689"/>
    <cellStyle name="ส่วนที่ถูกเน้น2 2" xfId="690"/>
    <cellStyle name="ส่วนที่ถูกเน้น2 3" xfId="691"/>
    <cellStyle name="ส่วนที่ถูกเน้น3 2" xfId="692"/>
    <cellStyle name="ส่วนที่ถูกเน้น3 3" xfId="693"/>
    <cellStyle name="ส่วนที่ถูกเน้น4 2" xfId="694"/>
    <cellStyle name="ส่วนที่ถูกเน้น4 3" xfId="695"/>
    <cellStyle name="ส่วนที่ถูกเน้น5 2" xfId="696"/>
    <cellStyle name="ส่วนที่ถูกเน้น5 3" xfId="697"/>
    <cellStyle name="ส่วนที่ถูกเน้น6 2" xfId="698"/>
    <cellStyle name="ส่วนที่ถูกเน้น6 3" xfId="699"/>
    <cellStyle name="แสดงผล 2" xfId="700"/>
    <cellStyle name="แสดงผล 3" xfId="701"/>
    <cellStyle name="หมายเหตุ 2" xfId="702"/>
    <cellStyle name="หมายเหตุ 3" xfId="703"/>
    <cellStyle name="หัวเรื่อง 1 2" xfId="704"/>
    <cellStyle name="หัวเรื่อง 1 3" xfId="705"/>
    <cellStyle name="หัวเรื่อง 2 2" xfId="706"/>
    <cellStyle name="หัวเรื่อง 2 3" xfId="707"/>
    <cellStyle name="หัวเรื่อง 3 2" xfId="708"/>
    <cellStyle name="หัวเรื่อง 3 3" xfId="709"/>
    <cellStyle name="หัวเรื่อง 4 2" xfId="710"/>
    <cellStyle name="หัวเรื่อง 4 3" xfId="7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63_File_&#3649;&#3612;&#3609;&#3649;&#3621;&#3632;&#3612;&#3621;&#3585;&#3634;&#3619;&#3651;&#3594;&#3657;&#3592;&#3656;&#3634;&#3618;&#3591;&#3610;&#3611;&#3619;&#3632;&#3617;&#3634;&#3603;&#3619;&#3634;&#3618;&#3592;&#3656;&#3634;&#3618;&#3611;&#3619;&#3632;&#3592;&#3635;&#3611;&#3637;%20&#3614;.&#3624;.2564%20&#3619;&#3629;&#3610;%206%20&#3648;&#3604;&#3639;&#3629;&#3609;&#3649;&#3619;&#3585;_06052564161003_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YRNIMCJN/&#3619;&#3623;&#3617;&#3591;&#3634;&#3609;&#3648;&#3621;&#3655;&#3585;/&#3591;&#3611;&#3617;.56/&#3649;&#3610;&#3610;&#3615;&#3629;&#3619;&#3660;&#3617;&#3648;&#3586;&#3657;&#3634;&#3585;&#3619;&#3619;&#3617;&#3634;&#3608;&#3636;&#3631;5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YRNIMCJN/&#3619;&#3623;&#3617;&#3591;&#3634;&#3609;&#3648;&#3621;&#3655;&#3585;/&#3591;&#3611;&#3617;.56/&#3649;&#3610;&#3610;&#3594;&#3637;&#3657;&#3649;&#3592;&#3591;&#3585;&#3619;&#3619;&#3617;&#3634;5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orrapin/&#3626;&#3619;&#3640;&#3611;&#3591;&#3610;&#3611;&#3619;&#3632;&#3617;&#3634;&#3603;&#3627;&#3621;&#3633;&#3591;&#3611;&#3619;&#3633;&#3610;&#3621;&#3604;&#3591;&#3610;&#3611;&#3619;&#3632;&#3617;&#3634;&#3603;/&#3611;&#3637;%202558/&#3591;&#3610;&#3611;&#3619;&#3632;&#3617;&#3634;&#3603;&#3611;&#3637;%20(&#3627;&#3621;&#3633;&#3591;&#3611;&#3619;&#3633;&#3610;&#3621;&#3604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ome.dsd.go.th/My%20documents/&#3591;&#3610;&#3611;&#3637;%2054/&#3594;&#3637;&#3657;&#3649;&#3592;&#3591;54/&#3626;&#3656;&#3591;&#3585;&#3619;&#3619;&#3617;&#3634;&#3631;/&#3629;&#3609;&#3640;&#3613;&#3638;&#3585;&#3629;&#3610;&#3619;&#3617;&#3621;&#3656;&#3634;&#3626;&#3640;&#36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m-52fe000e52e\Documents\My%20documents\&#3591;&#3610;&#3611;&#3637;%2056\from5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3591;&#3610;&#3611;&#3637;%2056/&#3594;&#3637;&#3657;&#3649;&#3592;&#3591;56/&#3591;&#3610;&#3621;&#3591;&#3607;&#3640;&#3609;(&#3627;&#3617;&#3637;&#365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3591;&#3610;&#3611;&#3637;%2059/&#3594;&#3637;&#3657;&#3649;&#3592;&#3591;59/&#3629;&#3609;&#3640;&#3626;&#3633;&#3617;&#3617;&#3609;&#3634;/&#3648;&#3621;&#3656;&#3617;&#3594;&#3637;&#3657;&#3649;&#3592;&#3591;%20&#3629;&#3609;&#3640;&#3585;&#3619;&#3619;&#3617;&#3634;%20255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TTY-PC\Users\Users\orrapin\AppData\Local\Temp\Rar$DI00.107\&#3588;&#3635;&#3586;&#3629;%20&#3591;&#3611;&#3617;%205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ชื่อแผนงาน"/>
      <sheetName val="เพื่มผลิตภาพแรงงานฯ"/>
      <sheetName val="ฝึกอบรมฝีมือฯ เศรษฐกิจพิเศษ"/>
      <sheetName val="ฝึกอบรมฯขนส่งบริการโลจิสติกส์"/>
      <sheetName val="ฝึกอบรมฯในพื้นที่ชายแดนภาคใต้"/>
      <sheetName val="เสริมสร้างธรรมา ฯ"/>
      <sheetName val="ฝึกอบรมฝีมือโครงการพระราชดำริ ฯ"/>
      <sheetName val="ฝึกอบรมคนพิการ ฯ"/>
      <sheetName val="ฝึกอาชีพแรงงานกลุ่มเฉพาะ"/>
      <sheetName val="จัดตั้งศูนย์ทดสอบ ฯ"/>
      <sheetName val="รวมแผน เทิดทูนพิทักษ์ ฯ"/>
      <sheetName val="พัฒนาฝีมือเพื่อเพิ่มโอกาสใน"/>
      <sheetName val="พัฒนาส่งเสริม ฯ"/>
      <sheetName val="ทดสอบมาตรฐาน"/>
      <sheetName val="จัดทำหลักเกณฑ์"/>
      <sheetName val="พัฒนาระบบการฝึกอบรม ฯ"/>
      <sheetName val="ส่งเสริม ฯ"/>
      <sheetName val="พัฒนาศักยภาพแรงงานฯ"/>
      <sheetName val="พัฒนาเทคโนโลยีสารสนเทศ ฯ"/>
      <sheetName val="รวม 8 แผนงาน"/>
    </sheetNames>
    <sheetDataSet>
      <sheetData sheetId="0"/>
      <sheetData sheetId="1"/>
      <sheetData sheetId="2"/>
      <sheetData sheetId="3"/>
      <sheetData sheetId="4"/>
      <sheetData sheetId="5">
        <row r="44">
          <cell r="E44">
            <v>0</v>
          </cell>
          <cell r="F44">
            <v>0</v>
          </cell>
          <cell r="G44">
            <v>0</v>
          </cell>
          <cell r="I44">
            <v>0</v>
          </cell>
          <cell r="R44">
            <v>0</v>
          </cell>
          <cell r="S44">
            <v>0</v>
          </cell>
        </row>
      </sheetData>
      <sheetData sheetId="6"/>
      <sheetData sheetId="7"/>
      <sheetData sheetId="8"/>
      <sheetData sheetId="9"/>
      <sheetData sheetId="10">
        <row r="45">
          <cell r="E45">
            <v>0</v>
          </cell>
          <cell r="S45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แบบ ก. 7 (2555)"/>
      <sheetName val="แผนผลเบิกจ่าย54-55"/>
      <sheetName val="แผนผล กรง.53-54 แยกผลผลิต"/>
      <sheetName val="6.3"/>
      <sheetName val="เบิกจ่าย54"/>
      <sheetName val="จ่ายจริง50-54"/>
      <sheetName val="สรุปโอน พ.ค."/>
      <sheetName val="ต3"/>
      <sheetName val="อัตรากำลัง (2)"/>
      <sheetName val="รถ"/>
      <sheetName val="ต2"/>
      <sheetName val="แบบ ก. 7 (2553)"/>
      <sheetName val="แบบ ก. 7 (255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ผนผลเบิกจ่าย54-55"/>
      <sheetName val="แผนผล กรง.53-54 แยกผลผลิต"/>
      <sheetName val="ผูกพัน"/>
      <sheetName val="สรุป"/>
      <sheetName val="สรุปโอน พ.ค."/>
      <sheetName val="โอน54"/>
      <sheetName val="6.3 รายละเอียด"/>
      <sheetName val="เบิกจ่าย54"/>
      <sheetName val="เบิกจ่าย55"/>
      <sheetName val="สรุปจ่ายจริง"/>
      <sheetName val="ต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คำขอเสนอ 58"/>
      <sheetName val="คำขอเสนอ 58"/>
      <sheetName val="สรุปคำขอเสนอ 58 (2)"/>
      <sheetName val="คำขอ_ได้รับ 57"/>
      <sheetName val="เปรียบเทียบปี 56_ปี 57"/>
      <sheetName val="เปรียบเทียบขอ_ได้รับ ปี 57"/>
      <sheetName val="รายจ่ายบริหาร+ลงทุน"/>
      <sheetName val="รายจ่ายขั้นต่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ปก"/>
      <sheetName val="สารบัญ"/>
      <sheetName val="1"/>
      <sheetName val="2"/>
      <sheetName val="3"/>
      <sheetName val="4"/>
      <sheetName val="5"/>
      <sheetName val="6"/>
      <sheetName val="สรุป"/>
      <sheetName val="สรุป (2)"/>
      <sheetName val="อัตรากำลัง"/>
      <sheetName val="สรุปผลงาน"/>
      <sheetName val="ผลงานข้อสังเกต53"/>
      <sheetName val="ปก (0)"/>
      <sheetName val="สรุปรายงบ"/>
      <sheetName val="ปก (1)"/>
      <sheetName val="สรุปดำเนินงาน"/>
      <sheetName val="รายละเอียดำเนินงาน"/>
      <sheetName val="8"/>
      <sheetName val="สรุปอบรม"/>
      <sheetName val="อบรม"/>
      <sheetName val="สรุปปชส"/>
      <sheetName val="สิ่งพิมพ์"/>
      <sheetName val="จ้างเหมา"/>
      <sheetName val="ค่าใช้จ่าย"/>
      <sheetName val="รถ"/>
      <sheetName val="ค่าตอบแทนรถ"/>
      <sheetName val="ปก (2)"/>
      <sheetName val="สรุปอุดหนุน"/>
      <sheetName val="รายละเอียดอุดหนุน"/>
      <sheetName val="8 (2)"/>
      <sheetName val="สรุปอบรม (2)"/>
      <sheetName val="อบรม (2)"/>
      <sheetName val="สรุปปชส (2)"/>
      <sheetName val="ปชส (2)"/>
      <sheetName val="สิ่งพิมพ์ (2)"/>
      <sheetName val="สรุปทปษ (2)"/>
      <sheetName val="ทปษ (2)"/>
      <sheetName val="สรุปตปท (2)"/>
      <sheetName val="ตปท (2)"/>
      <sheetName val="สรุปวิจัย (2)"/>
      <sheetName val="วิจัย (2)"/>
      <sheetName val="จ้างเหมา (2)"/>
      <sheetName val="ค่าใช้จ่าย (2)"/>
      <sheetName val="รถ (2)"/>
      <sheetName val="ค่าตอบแทนรถ (2)"/>
      <sheetName val="ปก (3)"/>
      <sheetName val="สรุปรายจ่ายอื่น"/>
      <sheetName val="รายละเอียดรายจ่ายอื่น"/>
      <sheetName val="8 (3)"/>
      <sheetName val="สรุปอบรม (3)"/>
      <sheetName val="อบรม (3)"/>
      <sheetName val="สรุปปชส (3)"/>
      <sheetName val="ปชส (3)"/>
      <sheetName val="สิ่งพิมพ์ (3)"/>
      <sheetName val="สรุปทปษ (3)"/>
      <sheetName val="ทปษ (3)"/>
      <sheetName val="สรุปตปท (3)"/>
      <sheetName val="ตปท (3)"/>
      <sheetName val="สรุปวิจัย (3)"/>
      <sheetName val="วิจัย (3)"/>
      <sheetName val="จ้างเหมา (3)"/>
      <sheetName val="ค่าใช้จ่าย (3)"/>
      <sheetName val="รถ (3)"/>
      <sheetName val="ค่าตอบแทนรถ (3)"/>
      <sheetName val="ปก (4)"/>
      <sheetName val="สรุปกองทุน"/>
      <sheetName val="รายละเอียกองทุน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พาหนะ "/>
      <sheetName val="เดินทาง(ตปท.)"/>
      <sheetName val="สัมมนา(ตปท.)"/>
      <sheetName val="ที่ปรึกษา"/>
      <sheetName val="วิจัย"/>
      <sheetName val="รายจ่ายอื่น"/>
      <sheetName val="เงินอุดหนุน"/>
      <sheetName val="งบลงทุน"/>
      <sheetName val="สื่อสาร"/>
      <sheetName val="ทดสอบ"/>
      <sheetName val="พัฒนาบุคลากร"/>
      <sheetName val="ฝึกอาชีพ"/>
      <sheetName val="โฆษณา"/>
      <sheetName val="สัมมนา(ในปท.)"/>
      <sheetName val="จ้างเหมา"/>
      <sheetName val="ค่าเช่าบ้าน"/>
      <sheetName val="ดำเนินงาน"/>
      <sheetName val="หมายเหตุ"/>
      <sheetName val="แบบขั้นต่ำ"/>
      <sheetName val="งบบุคลากร"/>
      <sheetName val="สรุปขั้นต่ำ"/>
      <sheetName val="สรุปรวม"/>
      <sheetName val="ชื่อแผ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ารศึกษา"/>
      <sheetName val="การศึกษา (2)"/>
      <sheetName val="ปรับลดจาก สพท"/>
      <sheetName val="ยกระดับ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ใบสรุปปะหน้า"/>
      <sheetName val="ปก"/>
      <sheetName val="สารบัญ (2)"/>
      <sheetName val="สารบัญ"/>
      <sheetName val="1รายนาม"/>
      <sheetName val="2สรุปหน้างบ"/>
      <sheetName val="3สรุปอบรม"/>
      <sheetName val="อบรม "/>
      <sheetName val="4สรุปปชส"/>
      <sheetName val="ปชส."/>
      <sheetName val="5สรุปทปษ"/>
      <sheetName val="ทปษ."/>
      <sheetName val="6สรุปตปท"/>
      <sheetName val="ตปท."/>
      <sheetName val="7สรุปวิจัย"/>
      <sheetName val="วิจัย"/>
      <sheetName val="8ค่าจ้างเหมา"/>
      <sheetName val="9ค่าเช่า"/>
      <sheetName val="10รถที่มี"/>
      <sheetName val="10รถยนต์เช่า"/>
      <sheetName val="11สาธารณูมีเน็ต"/>
      <sheetName val="11สาธารณูไม่มีเน็ต"/>
      <sheetName val="12งบดำเนินงานส่วนที่เหลือ"/>
      <sheetName val="คก เทิดทูนพระมหากษัตริย์"/>
      <sheetName val="ผ พัฒนาระบบให้สอดคล้องฯ"/>
      <sheetName val="13อุดหนุนที่เหลือ"/>
      <sheetName val="14รายจ่ายอื่น"/>
      <sheetName val="กองทุน-รัฐวิสาหกิจ"/>
      <sheetName val="กองทุน"/>
      <sheetName val="รัฐวิสาหกิจ"/>
      <sheetName val="เงินนอกงปม."/>
      <sheetName val="แบบฟอร์มโฆษณา (2)"/>
      <sheetName val="ตัวอย่าง"/>
      <sheetName val="หางปล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1ผู้ชี้แจง"/>
      <sheetName val="2 วิสัย"/>
      <sheetName val="วิสัย(ต่อ)"/>
      <sheetName val="3โครงสร้าง"/>
      <sheetName val="4อัตรากำลัง"/>
      <sheetName val="5สรุปผลงาน56"/>
      <sheetName val="แผน57"/>
      <sheetName val="6สรุปงบ"/>
      <sheetName val="7 ภาพรวมทุกงบ"/>
      <sheetName val="8สรุปอบรม"/>
      <sheetName val="อบรม"/>
      <sheetName val="9ปชสเพิ่ม"/>
      <sheetName val="10สรุปทปษ "/>
      <sheetName val="ทปษ "/>
      <sheetName val="11สรุป ตปท"/>
      <sheetName val="ตปท "/>
      <sheetName val="13ค่าจ้างเหมา"/>
      <sheetName val="จ้างเหมาสัญญา"/>
      <sheetName val="14ค่าเช่า"/>
      <sheetName val="15รถ"/>
      <sheetName val="16ค่าตอบแทนรถ"/>
      <sheetName val="18สาธารณู"/>
      <sheetName val="Sheet1"/>
      <sheetName val="หางปลา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N105"/>
  <sheetViews>
    <sheetView tabSelected="1" view="pageBreakPreview" zoomScale="40" zoomScaleNormal="100" zoomScaleSheetLayoutView="40" workbookViewId="0">
      <selection activeCell="A9" sqref="A9"/>
    </sheetView>
  </sheetViews>
  <sheetFormatPr defaultRowHeight="24.95" customHeight="1"/>
  <cols>
    <col min="1" max="1" width="54" style="73" customWidth="1"/>
    <col min="2" max="2" width="15" style="2" bestFit="1" customWidth="1"/>
    <col min="3" max="3" width="13" style="2" customWidth="1"/>
    <col min="4" max="11" width="11.5703125" style="2" customWidth="1"/>
    <col min="12" max="12" width="12.5703125" style="2" customWidth="1"/>
    <col min="13" max="20" width="11.5703125" style="2" customWidth="1"/>
    <col min="21" max="21" width="7.7109375" style="2" customWidth="1"/>
    <col min="22" max="22" width="11.28515625" style="2" customWidth="1"/>
    <col min="23" max="23" width="10.28515625" style="2" customWidth="1"/>
    <col min="24" max="24" width="11.42578125" style="2" customWidth="1"/>
    <col min="25" max="25" width="10.28515625" style="2" customWidth="1"/>
    <col min="26" max="26" width="11.42578125" style="2" customWidth="1"/>
    <col min="27" max="27" width="10.28515625" style="2" customWidth="1"/>
    <col min="28" max="28" width="11.42578125" style="2" customWidth="1"/>
    <col min="29" max="29" width="10.28515625" style="2" customWidth="1"/>
    <col min="30" max="30" width="12" style="2" customWidth="1"/>
    <col min="31" max="31" width="10.28515625" style="2" customWidth="1"/>
    <col min="32" max="32" width="11.28515625" style="2" customWidth="1"/>
    <col min="33" max="33" width="10.28515625" style="2" customWidth="1"/>
    <col min="34" max="34" width="11.28515625" style="2" customWidth="1"/>
    <col min="35" max="37" width="10.28515625" style="2" customWidth="1"/>
    <col min="38" max="38" width="10.5703125" style="2" customWidth="1"/>
    <col min="39" max="39" width="9.140625" style="2"/>
    <col min="40" max="40" width="13.85546875" style="2" hidden="1" customWidth="1"/>
    <col min="41" max="41" width="12.85546875" style="2" customWidth="1"/>
    <col min="42" max="42" width="13.28515625" style="2" customWidth="1"/>
    <col min="43" max="16384" width="9.140625" style="2"/>
  </cols>
  <sheetData>
    <row r="1" spans="1:24" ht="39.75" customHeight="1">
      <c r="A1" s="1" t="s">
        <v>0</v>
      </c>
      <c r="C1" s="3"/>
      <c r="E1" s="3"/>
      <c r="I1" s="4"/>
    </row>
    <row r="2" spans="1:24" ht="31.5" customHeight="1">
      <c r="A2" s="1" t="s">
        <v>1</v>
      </c>
      <c r="C2" s="3"/>
      <c r="E2" s="5"/>
      <c r="F2" s="6"/>
      <c r="G2" s="7"/>
      <c r="H2" s="7"/>
      <c r="I2" s="7"/>
      <c r="J2" s="8"/>
    </row>
    <row r="3" spans="1:24" ht="32.25" customHeight="1">
      <c r="A3" s="1" t="s">
        <v>2</v>
      </c>
      <c r="C3" s="3"/>
      <c r="D3" s="6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4" s="10" customFormat="1" ht="18.75" customHeight="1">
      <c r="A4" s="9"/>
      <c r="C4" s="11"/>
      <c r="D4" s="12" t="s">
        <v>3</v>
      </c>
      <c r="E4" s="12"/>
      <c r="F4" s="12"/>
      <c r="G4" s="12" t="s">
        <v>3</v>
      </c>
      <c r="H4" s="12" t="s">
        <v>3</v>
      </c>
      <c r="I4" s="12" t="s">
        <v>3</v>
      </c>
      <c r="J4" s="12"/>
      <c r="K4" s="12" t="s">
        <v>3</v>
      </c>
      <c r="L4" s="12"/>
      <c r="M4" s="12" t="s">
        <v>3</v>
      </c>
      <c r="N4" s="12" t="s">
        <v>3</v>
      </c>
      <c r="O4" s="12"/>
      <c r="P4" s="12"/>
      <c r="Q4" s="12"/>
    </row>
    <row r="5" spans="1:24" ht="24.95" customHeight="1">
      <c r="A5" s="13" t="s">
        <v>4</v>
      </c>
      <c r="B5" s="13" t="s">
        <v>5</v>
      </c>
      <c r="C5" s="13" t="s">
        <v>6</v>
      </c>
      <c r="D5" s="14" t="s">
        <v>7</v>
      </c>
      <c r="E5" s="15"/>
      <c r="F5" s="15"/>
      <c r="G5" s="16"/>
      <c r="H5" s="14" t="s">
        <v>8</v>
      </c>
      <c r="I5" s="15"/>
      <c r="J5" s="15"/>
      <c r="K5" s="16"/>
      <c r="L5" s="17" t="s">
        <v>9</v>
      </c>
      <c r="M5" s="14" t="s">
        <v>10</v>
      </c>
      <c r="N5" s="15"/>
      <c r="O5" s="15"/>
      <c r="P5" s="16"/>
      <c r="Q5" s="14" t="s">
        <v>11</v>
      </c>
      <c r="R5" s="15"/>
      <c r="S5" s="15"/>
      <c r="T5" s="16"/>
    </row>
    <row r="6" spans="1:24" ht="27" customHeight="1">
      <c r="A6" s="18"/>
      <c r="B6" s="18"/>
      <c r="C6" s="18"/>
      <c r="D6" s="19" t="s">
        <v>12</v>
      </c>
      <c r="E6" s="19" t="s">
        <v>13</v>
      </c>
      <c r="F6" s="19" t="s">
        <v>14</v>
      </c>
      <c r="G6" s="19" t="s">
        <v>15</v>
      </c>
      <c r="H6" s="19" t="s">
        <v>12</v>
      </c>
      <c r="I6" s="19" t="s">
        <v>16</v>
      </c>
      <c r="J6" s="19" t="s">
        <v>17</v>
      </c>
      <c r="K6" s="19" t="s">
        <v>18</v>
      </c>
      <c r="L6" s="20" t="s">
        <v>19</v>
      </c>
      <c r="M6" s="19" t="s">
        <v>12</v>
      </c>
      <c r="N6" s="19" t="s">
        <v>20</v>
      </c>
      <c r="O6" s="19" t="s">
        <v>21</v>
      </c>
      <c r="P6" s="19" t="s">
        <v>22</v>
      </c>
      <c r="Q6" s="19" t="s">
        <v>12</v>
      </c>
      <c r="R6" s="19" t="s">
        <v>23</v>
      </c>
      <c r="S6" s="19" t="s">
        <v>24</v>
      </c>
      <c r="T6" s="19" t="s">
        <v>25</v>
      </c>
    </row>
    <row r="7" spans="1:24" ht="28.5" customHeight="1">
      <c r="A7" s="21" t="s">
        <v>26</v>
      </c>
      <c r="B7" s="22">
        <f>+B8+B19+B23</f>
        <v>4403160</v>
      </c>
      <c r="C7" s="22">
        <f>+C8+C19+C23</f>
        <v>4403160</v>
      </c>
      <c r="D7" s="22">
        <f t="shared" ref="D7:T7" si="0">+D8+D19+D23</f>
        <v>1040837</v>
      </c>
      <c r="E7" s="22">
        <f t="shared" si="0"/>
        <v>178319</v>
      </c>
      <c r="F7" s="22">
        <f t="shared" si="0"/>
        <v>264449</v>
      </c>
      <c r="G7" s="22">
        <f t="shared" si="0"/>
        <v>598069</v>
      </c>
      <c r="H7" s="22">
        <f t="shared" si="0"/>
        <v>1397131</v>
      </c>
      <c r="I7" s="22">
        <f t="shared" si="0"/>
        <v>358798</v>
      </c>
      <c r="J7" s="22">
        <f t="shared" si="0"/>
        <v>737434</v>
      </c>
      <c r="K7" s="22">
        <f t="shared" si="0"/>
        <v>300899</v>
      </c>
      <c r="L7" s="23">
        <f t="shared" si="0"/>
        <v>2145816.12</v>
      </c>
      <c r="M7" s="22">
        <f t="shared" si="0"/>
        <v>1418907</v>
      </c>
      <c r="N7" s="22">
        <f t="shared" si="0"/>
        <v>710549</v>
      </c>
      <c r="O7" s="22">
        <f t="shared" si="0"/>
        <v>384409</v>
      </c>
      <c r="P7" s="22">
        <f t="shared" si="0"/>
        <v>323949</v>
      </c>
      <c r="Q7" s="22">
        <f t="shared" si="0"/>
        <v>546285</v>
      </c>
      <c r="R7" s="22">
        <f t="shared" si="0"/>
        <v>299151</v>
      </c>
      <c r="S7" s="22">
        <f t="shared" si="0"/>
        <v>207704</v>
      </c>
      <c r="T7" s="22">
        <f t="shared" si="0"/>
        <v>39430</v>
      </c>
      <c r="V7" s="8"/>
      <c r="W7" s="24"/>
      <c r="X7" s="8"/>
    </row>
    <row r="8" spans="1:24" ht="24.95" customHeight="1">
      <c r="A8" s="25" t="s">
        <v>27</v>
      </c>
      <c r="B8" s="26">
        <f t="shared" ref="B8:T8" si="1">SUM(B9+B17)</f>
        <v>2307260</v>
      </c>
      <c r="C8" s="26">
        <f t="shared" si="1"/>
        <v>2307260</v>
      </c>
      <c r="D8" s="26">
        <f t="shared" si="1"/>
        <v>606146</v>
      </c>
      <c r="E8" s="26">
        <f t="shared" si="1"/>
        <v>178319</v>
      </c>
      <c r="F8" s="26">
        <f t="shared" si="1"/>
        <v>209449</v>
      </c>
      <c r="G8" s="26">
        <f t="shared" si="1"/>
        <v>218378</v>
      </c>
      <c r="H8" s="26">
        <f t="shared" si="1"/>
        <v>621922</v>
      </c>
      <c r="I8" s="26">
        <f t="shared" si="1"/>
        <v>185489</v>
      </c>
      <c r="J8" s="26">
        <f t="shared" si="1"/>
        <v>190534</v>
      </c>
      <c r="K8" s="26">
        <f t="shared" si="1"/>
        <v>245899</v>
      </c>
      <c r="L8" s="27">
        <f>+L9+L17</f>
        <v>1118564.02</v>
      </c>
      <c r="M8" s="26">
        <f t="shared" si="1"/>
        <v>673507</v>
      </c>
      <c r="N8" s="26">
        <f t="shared" si="1"/>
        <v>256549</v>
      </c>
      <c r="O8" s="26">
        <f t="shared" si="1"/>
        <v>208409</v>
      </c>
      <c r="P8" s="26">
        <f t="shared" si="1"/>
        <v>208549</v>
      </c>
      <c r="Q8" s="26">
        <f t="shared" si="1"/>
        <v>405685</v>
      </c>
      <c r="R8" s="26">
        <f t="shared" si="1"/>
        <v>199951</v>
      </c>
      <c r="S8" s="26">
        <f t="shared" si="1"/>
        <v>166304</v>
      </c>
      <c r="T8" s="26">
        <f t="shared" si="1"/>
        <v>39430</v>
      </c>
      <c r="V8" s="8"/>
      <c r="W8" s="24"/>
    </row>
    <row r="9" spans="1:24" ht="24.95" customHeight="1">
      <c r="A9" s="28" t="s">
        <v>28</v>
      </c>
      <c r="B9" s="29">
        <f>SUM(B10:B16)</f>
        <v>1847860</v>
      </c>
      <c r="C9" s="29">
        <f t="shared" ref="C9:T9" si="2">SUM(C10:C16)</f>
        <v>1847860</v>
      </c>
      <c r="D9" s="29">
        <f t="shared" si="2"/>
        <v>480146</v>
      </c>
      <c r="E9" s="29">
        <f t="shared" si="2"/>
        <v>136319</v>
      </c>
      <c r="F9" s="29">
        <f t="shared" si="2"/>
        <v>167449</v>
      </c>
      <c r="G9" s="29">
        <f t="shared" si="2"/>
        <v>176378</v>
      </c>
      <c r="H9" s="29">
        <f t="shared" si="2"/>
        <v>495718</v>
      </c>
      <c r="I9" s="29">
        <f t="shared" si="2"/>
        <v>143421</v>
      </c>
      <c r="J9" s="29">
        <f t="shared" si="2"/>
        <v>148466</v>
      </c>
      <c r="K9" s="29">
        <f t="shared" si="2"/>
        <v>203831</v>
      </c>
      <c r="L9" s="27">
        <f t="shared" si="2"/>
        <v>1004454</v>
      </c>
      <c r="M9" s="29">
        <f t="shared" si="2"/>
        <v>547303</v>
      </c>
      <c r="N9" s="29">
        <f t="shared" si="2"/>
        <v>214481</v>
      </c>
      <c r="O9" s="29">
        <f t="shared" si="2"/>
        <v>166341</v>
      </c>
      <c r="P9" s="29">
        <f t="shared" si="2"/>
        <v>166481</v>
      </c>
      <c r="Q9" s="29">
        <f t="shared" si="2"/>
        <v>324693</v>
      </c>
      <c r="R9" s="29">
        <f t="shared" si="2"/>
        <v>153831</v>
      </c>
      <c r="S9" s="29">
        <f t="shared" si="2"/>
        <v>131432</v>
      </c>
      <c r="T9" s="29">
        <f t="shared" si="2"/>
        <v>39430</v>
      </c>
      <c r="V9" s="8"/>
      <c r="W9" s="24"/>
    </row>
    <row r="10" spans="1:24" ht="24.95" customHeight="1">
      <c r="A10" s="30" t="s">
        <v>29</v>
      </c>
      <c r="B10" s="31">
        <v>77300</v>
      </c>
      <c r="C10" s="31">
        <f t="shared" ref="C10:C17" si="3">SUM(D10+H10+M10+Q10)</f>
        <v>77300</v>
      </c>
      <c r="D10" s="31">
        <f t="shared" ref="D10:D17" si="4">SUM(E10:G10)</f>
        <v>33309</v>
      </c>
      <c r="E10" s="32">
        <f>4460+1280+5005</f>
        <v>10745</v>
      </c>
      <c r="F10" s="32">
        <f>300+900+2940+3660+900+6080+560-900+2320</f>
        <v>16760</v>
      </c>
      <c r="G10" s="32">
        <f>3794+2010</f>
        <v>5804</v>
      </c>
      <c r="H10" s="31">
        <f t="shared" ref="H10:H17" si="5">SUM(I10:K10)</f>
        <v>19040</v>
      </c>
      <c r="I10" s="32">
        <f>3160+4880</f>
        <v>8040</v>
      </c>
      <c r="J10" s="32">
        <v>6000</v>
      </c>
      <c r="K10" s="32">
        <v>5000</v>
      </c>
      <c r="L10" s="33">
        <v>32796.5</v>
      </c>
      <c r="M10" s="31">
        <f t="shared" ref="M10:M17" si="6">SUM(N10:P10)</f>
        <v>15000</v>
      </c>
      <c r="N10" s="32">
        <v>5000</v>
      </c>
      <c r="O10" s="32">
        <v>5000</v>
      </c>
      <c r="P10" s="32">
        <v>5000</v>
      </c>
      <c r="Q10" s="31">
        <f t="shared" ref="Q10:Q17" si="7">SUM(R10:T10)</f>
        <v>9951</v>
      </c>
      <c r="R10" s="32">
        <v>5000</v>
      </c>
      <c r="S10" s="32">
        <f>5000-49</f>
        <v>4951</v>
      </c>
      <c r="T10" s="32">
        <v>0</v>
      </c>
      <c r="V10" s="8"/>
      <c r="W10" s="24"/>
    </row>
    <row r="11" spans="1:24" ht="24.95" customHeight="1">
      <c r="A11" s="30" t="s">
        <v>30</v>
      </c>
      <c r="B11" s="31">
        <v>1348000</v>
      </c>
      <c r="C11" s="31">
        <f t="shared" si="3"/>
        <v>1348000</v>
      </c>
      <c r="D11" s="31">
        <f t="shared" si="4"/>
        <v>376722</v>
      </c>
      <c r="E11" s="32">
        <f>46978+22318+25680+26598+4000</f>
        <v>125574</v>
      </c>
      <c r="F11" s="32">
        <f>46978+22318+25680+26598+4000</f>
        <v>125574</v>
      </c>
      <c r="G11" s="32">
        <f>46978+22318+25680+26598+4000</f>
        <v>125574</v>
      </c>
      <c r="H11" s="31">
        <f t="shared" si="5"/>
        <v>349443</v>
      </c>
      <c r="I11" s="32">
        <f>112481+4000</f>
        <v>116481</v>
      </c>
      <c r="J11" s="32">
        <f t="shared" ref="J11:S11" si="8">112481+4000</f>
        <v>116481</v>
      </c>
      <c r="K11" s="32">
        <f t="shared" si="8"/>
        <v>116481</v>
      </c>
      <c r="L11" s="33">
        <f>136500*6</f>
        <v>819000</v>
      </c>
      <c r="M11" s="31">
        <f t="shared" si="6"/>
        <v>349443</v>
      </c>
      <c r="N11" s="32">
        <f t="shared" si="8"/>
        <v>116481</v>
      </c>
      <c r="O11" s="32">
        <f t="shared" si="8"/>
        <v>116481</v>
      </c>
      <c r="P11" s="32">
        <f t="shared" si="8"/>
        <v>116481</v>
      </c>
      <c r="Q11" s="31">
        <f t="shared" si="7"/>
        <v>272392</v>
      </c>
      <c r="R11" s="32">
        <f t="shared" si="8"/>
        <v>116481</v>
      </c>
      <c r="S11" s="32">
        <f t="shared" si="8"/>
        <v>116481</v>
      </c>
      <c r="T11" s="32">
        <f>112481+4000-77051</f>
        <v>39430</v>
      </c>
      <c r="V11" s="8"/>
      <c r="W11" s="24"/>
    </row>
    <row r="12" spans="1:24" s="35" customFormat="1" ht="24.95" customHeight="1">
      <c r="A12" s="34" t="s">
        <v>31</v>
      </c>
      <c r="B12" s="31">
        <v>245000</v>
      </c>
      <c r="C12" s="31">
        <f t="shared" si="3"/>
        <v>245000</v>
      </c>
      <c r="D12" s="31">
        <f t="shared" si="4"/>
        <v>70115</v>
      </c>
      <c r="E12" s="32">
        <v>0</v>
      </c>
      <c r="F12" s="32">
        <f>800+5400+790+16850+700+575</f>
        <v>25115</v>
      </c>
      <c r="G12" s="32">
        <v>45000</v>
      </c>
      <c r="H12" s="31">
        <f t="shared" si="5"/>
        <v>69885</v>
      </c>
      <c r="I12" s="32">
        <v>18900</v>
      </c>
      <c r="J12" s="32">
        <v>25985</v>
      </c>
      <c r="K12" s="32">
        <v>25000</v>
      </c>
      <c r="L12" s="33">
        <v>127657.5</v>
      </c>
      <c r="M12" s="31">
        <f t="shared" si="6"/>
        <v>105000</v>
      </c>
      <c r="N12" s="32">
        <f>50*700</f>
        <v>35000</v>
      </c>
      <c r="O12" s="32">
        <v>35000</v>
      </c>
      <c r="P12" s="32">
        <v>35000</v>
      </c>
      <c r="Q12" s="31">
        <f t="shared" si="7"/>
        <v>0</v>
      </c>
      <c r="R12" s="32">
        <v>0</v>
      </c>
      <c r="S12" s="32">
        <v>0</v>
      </c>
      <c r="T12" s="32">
        <v>0</v>
      </c>
      <c r="V12" s="36"/>
      <c r="W12" s="37"/>
    </row>
    <row r="13" spans="1:24" s="35" customFormat="1" ht="24.95" customHeight="1">
      <c r="A13" s="34" t="s">
        <v>32</v>
      </c>
      <c r="B13" s="31">
        <v>58000</v>
      </c>
      <c r="C13" s="31">
        <f t="shared" si="3"/>
        <v>58000</v>
      </c>
      <c r="D13" s="31">
        <f t="shared" si="4"/>
        <v>0</v>
      </c>
      <c r="E13" s="32">
        <v>0</v>
      </c>
      <c r="F13" s="32">
        <v>0</v>
      </c>
      <c r="G13" s="32">
        <v>0</v>
      </c>
      <c r="H13" s="31">
        <f t="shared" si="5"/>
        <v>0</v>
      </c>
      <c r="I13" s="32">
        <v>0</v>
      </c>
      <c r="J13" s="32">
        <v>0</v>
      </c>
      <c r="K13" s="32">
        <v>0</v>
      </c>
      <c r="L13" s="33">
        <v>0</v>
      </c>
      <c r="M13" s="31">
        <f t="shared" si="6"/>
        <v>58000</v>
      </c>
      <c r="N13" s="32">
        <v>58000</v>
      </c>
      <c r="O13" s="32">
        <v>0</v>
      </c>
      <c r="P13" s="32">
        <v>0</v>
      </c>
      <c r="Q13" s="31">
        <f t="shared" si="7"/>
        <v>0</v>
      </c>
      <c r="R13" s="32">
        <v>0</v>
      </c>
      <c r="S13" s="32">
        <v>0</v>
      </c>
      <c r="T13" s="32">
        <v>0</v>
      </c>
      <c r="V13" s="36"/>
      <c r="W13" s="37"/>
    </row>
    <row r="14" spans="1:24" s="35" customFormat="1" ht="24.95" customHeight="1">
      <c r="A14" s="34" t="s">
        <v>33</v>
      </c>
      <c r="B14" s="31">
        <v>64700</v>
      </c>
      <c r="C14" s="31">
        <f t="shared" si="3"/>
        <v>64700</v>
      </c>
      <c r="D14" s="31">
        <f t="shared" si="4"/>
        <v>0</v>
      </c>
      <c r="E14" s="32">
        <v>0</v>
      </c>
      <c r="F14" s="32">
        <v>0</v>
      </c>
      <c r="G14" s="32">
        <v>0</v>
      </c>
      <c r="H14" s="31">
        <f t="shared" si="5"/>
        <v>32350</v>
      </c>
      <c r="I14" s="32">
        <v>0</v>
      </c>
      <c r="J14" s="32">
        <v>0</v>
      </c>
      <c r="K14" s="32">
        <v>32350</v>
      </c>
      <c r="L14" s="33">
        <v>0</v>
      </c>
      <c r="M14" s="31">
        <f t="shared" si="6"/>
        <v>0</v>
      </c>
      <c r="N14" s="32">
        <v>0</v>
      </c>
      <c r="O14" s="32">
        <v>0</v>
      </c>
      <c r="P14" s="32">
        <v>0</v>
      </c>
      <c r="Q14" s="31">
        <f t="shared" si="7"/>
        <v>32350</v>
      </c>
      <c r="R14" s="32">
        <v>32350</v>
      </c>
      <c r="S14" s="32">
        <v>0</v>
      </c>
      <c r="T14" s="32">
        <v>0</v>
      </c>
      <c r="V14" s="36"/>
      <c r="W14" s="37"/>
    </row>
    <row r="15" spans="1:24" s="35" customFormat="1" ht="24.95" customHeight="1">
      <c r="A15" s="34" t="s">
        <v>34</v>
      </c>
      <c r="B15" s="31">
        <v>25000</v>
      </c>
      <c r="C15" s="31">
        <f>SUM(D15+H15+M15+Q15)</f>
        <v>25000</v>
      </c>
      <c r="D15" s="31">
        <f>SUM(E15:G15)</f>
        <v>0</v>
      </c>
      <c r="E15" s="32">
        <v>0</v>
      </c>
      <c r="F15" s="32">
        <v>0</v>
      </c>
      <c r="G15" s="32">
        <v>0</v>
      </c>
      <c r="H15" s="31">
        <f>SUM(I15:K15)</f>
        <v>25000</v>
      </c>
      <c r="I15" s="32">
        <v>0</v>
      </c>
      <c r="J15" s="32">
        <v>0</v>
      </c>
      <c r="K15" s="32">
        <v>25000</v>
      </c>
      <c r="L15" s="33">
        <v>25000</v>
      </c>
      <c r="M15" s="31">
        <f>SUM(N15:P15)</f>
        <v>0</v>
      </c>
      <c r="N15" s="32">
        <v>0</v>
      </c>
      <c r="O15" s="32">
        <v>0</v>
      </c>
      <c r="P15" s="32">
        <v>0</v>
      </c>
      <c r="Q15" s="31">
        <f>SUM(R15:T15)</f>
        <v>0</v>
      </c>
      <c r="R15" s="32">
        <v>0</v>
      </c>
      <c r="S15" s="32">
        <v>0</v>
      </c>
      <c r="T15" s="32">
        <v>0</v>
      </c>
      <c r="V15" s="36"/>
      <c r="W15" s="37"/>
    </row>
    <row r="16" spans="1:24" s="35" customFormat="1" ht="24.95" customHeight="1">
      <c r="A16" s="34" t="s">
        <v>35</v>
      </c>
      <c r="B16" s="31">
        <v>29860</v>
      </c>
      <c r="C16" s="31">
        <f>SUM(D16+H16+M16+Q16)</f>
        <v>29860</v>
      </c>
      <c r="D16" s="31">
        <f>SUM(E16:G16)</f>
        <v>0</v>
      </c>
      <c r="E16" s="32">
        <v>0</v>
      </c>
      <c r="F16" s="32">
        <v>0</v>
      </c>
      <c r="G16" s="32">
        <v>0</v>
      </c>
      <c r="H16" s="31">
        <f>SUM(I16:K16)</f>
        <v>0</v>
      </c>
      <c r="I16" s="32">
        <v>0</v>
      </c>
      <c r="J16" s="32">
        <v>0</v>
      </c>
      <c r="K16" s="32">
        <v>0</v>
      </c>
      <c r="L16" s="33">
        <v>0</v>
      </c>
      <c r="M16" s="31">
        <f>SUM(N16:P16)</f>
        <v>19860</v>
      </c>
      <c r="N16" s="32">
        <v>0</v>
      </c>
      <c r="O16" s="32">
        <v>9860</v>
      </c>
      <c r="P16" s="32">
        <v>10000</v>
      </c>
      <c r="Q16" s="31">
        <f>SUM(R16:T16)</f>
        <v>10000</v>
      </c>
      <c r="R16" s="32">
        <v>0</v>
      </c>
      <c r="S16" s="32">
        <v>10000</v>
      </c>
      <c r="T16" s="32">
        <v>0</v>
      </c>
      <c r="V16" s="36"/>
      <c r="W16" s="37"/>
    </row>
    <row r="17" spans="1:23" s="35" customFormat="1" ht="24.95" customHeight="1">
      <c r="A17" s="38" t="s">
        <v>36</v>
      </c>
      <c r="B17" s="31">
        <v>459400</v>
      </c>
      <c r="C17" s="31">
        <f t="shared" si="3"/>
        <v>459400</v>
      </c>
      <c r="D17" s="31">
        <f t="shared" si="4"/>
        <v>126000</v>
      </c>
      <c r="E17" s="32">
        <v>42000</v>
      </c>
      <c r="F17" s="32">
        <v>42000</v>
      </c>
      <c r="G17" s="32">
        <v>42000</v>
      </c>
      <c r="H17" s="31">
        <f t="shared" si="5"/>
        <v>126204</v>
      </c>
      <c r="I17" s="32">
        <f t="shared" ref="I17:P17" si="9">30000+5000+3000+1500+2568</f>
        <v>42068</v>
      </c>
      <c r="J17" s="32">
        <f t="shared" si="9"/>
        <v>42068</v>
      </c>
      <c r="K17" s="32">
        <f t="shared" si="9"/>
        <v>42068</v>
      </c>
      <c r="L17" s="39">
        <v>114110.02</v>
      </c>
      <c r="M17" s="31">
        <f t="shared" si="6"/>
        <v>126204</v>
      </c>
      <c r="N17" s="32">
        <f t="shared" si="9"/>
        <v>42068</v>
      </c>
      <c r="O17" s="32">
        <f t="shared" si="9"/>
        <v>42068</v>
      </c>
      <c r="P17" s="32">
        <f t="shared" si="9"/>
        <v>42068</v>
      </c>
      <c r="Q17" s="31">
        <f t="shared" si="7"/>
        <v>80992</v>
      </c>
      <c r="R17" s="32">
        <f>30000+5000+3000+1500+2568+4052</f>
        <v>46120</v>
      </c>
      <c r="S17" s="32">
        <f>42068-7196</f>
        <v>34872</v>
      </c>
      <c r="T17" s="32">
        <v>0</v>
      </c>
      <c r="V17" s="36"/>
      <c r="W17" s="37"/>
    </row>
    <row r="18" spans="1:23" s="35" customFormat="1" ht="24.95" customHeight="1">
      <c r="A18" s="38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1"/>
      <c r="M18" s="40"/>
      <c r="N18" s="40"/>
      <c r="O18" s="40"/>
      <c r="P18" s="40"/>
      <c r="Q18" s="40"/>
      <c r="R18" s="40"/>
      <c r="S18" s="40"/>
      <c r="T18" s="40"/>
      <c r="V18" s="36"/>
      <c r="W18" s="37"/>
    </row>
    <row r="19" spans="1:23" s="10" customFormat="1" ht="24.95" customHeight="1">
      <c r="A19" s="42" t="s">
        <v>37</v>
      </c>
      <c r="B19" s="43">
        <f>+B20</f>
        <v>82800</v>
      </c>
      <c r="C19" s="43">
        <f t="shared" ref="C19:T19" si="10">+C20</f>
        <v>82800</v>
      </c>
      <c r="D19" s="43">
        <f t="shared" si="10"/>
        <v>0</v>
      </c>
      <c r="E19" s="43">
        <f t="shared" si="10"/>
        <v>0</v>
      </c>
      <c r="F19" s="43">
        <f t="shared" si="10"/>
        <v>0</v>
      </c>
      <c r="G19" s="43">
        <f t="shared" si="10"/>
        <v>0</v>
      </c>
      <c r="H19" s="43">
        <f t="shared" si="10"/>
        <v>0</v>
      </c>
      <c r="I19" s="43">
        <f t="shared" si="10"/>
        <v>0</v>
      </c>
      <c r="J19" s="43">
        <f t="shared" si="10"/>
        <v>0</v>
      </c>
      <c r="K19" s="43">
        <f t="shared" si="10"/>
        <v>0</v>
      </c>
      <c r="L19" s="44"/>
      <c r="M19" s="43">
        <f t="shared" si="10"/>
        <v>41400</v>
      </c>
      <c r="N19" s="43">
        <f t="shared" si="10"/>
        <v>0</v>
      </c>
      <c r="O19" s="43">
        <f t="shared" si="10"/>
        <v>0</v>
      </c>
      <c r="P19" s="43">
        <f t="shared" si="10"/>
        <v>41400</v>
      </c>
      <c r="Q19" s="43">
        <f t="shared" si="10"/>
        <v>41400</v>
      </c>
      <c r="R19" s="43">
        <f t="shared" si="10"/>
        <v>0</v>
      </c>
      <c r="S19" s="43">
        <f t="shared" si="10"/>
        <v>41400</v>
      </c>
      <c r="T19" s="43">
        <f t="shared" si="10"/>
        <v>0</v>
      </c>
      <c r="V19" s="45"/>
      <c r="W19" s="46"/>
    </row>
    <row r="20" spans="1:23" s="10" customFormat="1" ht="24.95" customHeight="1">
      <c r="A20" s="47" t="s">
        <v>38</v>
      </c>
      <c r="B20" s="48">
        <f>+B21</f>
        <v>82800</v>
      </c>
      <c r="C20" s="48">
        <f t="shared" ref="C20:T20" si="11">SUM(C21)</f>
        <v>82800</v>
      </c>
      <c r="D20" s="48">
        <f>+D21</f>
        <v>0</v>
      </c>
      <c r="E20" s="48">
        <f>+E21</f>
        <v>0</v>
      </c>
      <c r="F20" s="48">
        <f>+F21</f>
        <v>0</v>
      </c>
      <c r="G20" s="48">
        <f>+G21</f>
        <v>0</v>
      </c>
      <c r="H20" s="48">
        <f t="shared" si="11"/>
        <v>0</v>
      </c>
      <c r="I20" s="48">
        <f t="shared" si="11"/>
        <v>0</v>
      </c>
      <c r="J20" s="48">
        <f t="shared" si="11"/>
        <v>0</v>
      </c>
      <c r="K20" s="48">
        <f t="shared" si="11"/>
        <v>0</v>
      </c>
      <c r="L20" s="27"/>
      <c r="M20" s="48">
        <f t="shared" si="11"/>
        <v>41400</v>
      </c>
      <c r="N20" s="48">
        <f t="shared" si="11"/>
        <v>0</v>
      </c>
      <c r="O20" s="48">
        <f t="shared" si="11"/>
        <v>0</v>
      </c>
      <c r="P20" s="48">
        <f t="shared" si="11"/>
        <v>41400</v>
      </c>
      <c r="Q20" s="48">
        <f t="shared" si="11"/>
        <v>41400</v>
      </c>
      <c r="R20" s="48">
        <f t="shared" si="11"/>
        <v>0</v>
      </c>
      <c r="S20" s="48">
        <f t="shared" si="11"/>
        <v>41400</v>
      </c>
      <c r="T20" s="48">
        <f t="shared" si="11"/>
        <v>0</v>
      </c>
      <c r="V20" s="45"/>
      <c r="W20" s="46"/>
    </row>
    <row r="21" spans="1:23" ht="24.95" customHeight="1">
      <c r="A21" s="49" t="s">
        <v>39</v>
      </c>
      <c r="B21" s="31">
        <v>82800</v>
      </c>
      <c r="C21" s="31">
        <f>SUM(D21+H21+M21+Q21)</f>
        <v>82800</v>
      </c>
      <c r="D21" s="31">
        <f>SUM(E21:G21)</f>
        <v>0</v>
      </c>
      <c r="E21" s="31">
        <v>0</v>
      </c>
      <c r="F21" s="31">
        <v>0</v>
      </c>
      <c r="G21" s="31">
        <v>0</v>
      </c>
      <c r="H21" s="31">
        <f>SUM(I21:K21)</f>
        <v>0</v>
      </c>
      <c r="I21" s="31">
        <v>0</v>
      </c>
      <c r="J21" s="31">
        <v>0</v>
      </c>
      <c r="K21" s="31">
        <v>0</v>
      </c>
      <c r="L21" s="39">
        <v>0</v>
      </c>
      <c r="M21" s="32">
        <f>SUM(N21:P21)</f>
        <v>41400</v>
      </c>
      <c r="N21" s="31">
        <v>0</v>
      </c>
      <c r="O21" s="31">
        <v>0</v>
      </c>
      <c r="P21" s="31">
        <v>41400</v>
      </c>
      <c r="Q21" s="31">
        <f>SUM(R21:T21)</f>
        <v>41400</v>
      </c>
      <c r="R21" s="31">
        <v>0</v>
      </c>
      <c r="S21" s="31">
        <v>41400</v>
      </c>
      <c r="T21" s="31">
        <v>0</v>
      </c>
      <c r="V21" s="8"/>
      <c r="W21" s="24"/>
    </row>
    <row r="22" spans="1:23" ht="24.95" customHeight="1">
      <c r="A22" s="50"/>
      <c r="B22" s="51"/>
      <c r="C22" s="52"/>
      <c r="D22" s="52"/>
      <c r="E22" s="51"/>
      <c r="F22" s="51"/>
      <c r="G22" s="51"/>
      <c r="H22" s="52"/>
      <c r="I22" s="51"/>
      <c r="J22" s="51"/>
      <c r="K22" s="51"/>
      <c r="L22" s="53"/>
      <c r="M22" s="52"/>
      <c r="N22" s="51"/>
      <c r="O22" s="51"/>
      <c r="P22" s="51"/>
      <c r="Q22" s="52"/>
      <c r="R22" s="51"/>
      <c r="S22" s="51"/>
      <c r="T22" s="51"/>
      <c r="V22" s="8"/>
      <c r="W22" s="24"/>
    </row>
    <row r="23" spans="1:23" s="10" customFormat="1" ht="24.95" customHeight="1">
      <c r="A23" s="42" t="s">
        <v>40</v>
      </c>
      <c r="B23" s="43">
        <f t="shared" ref="B23:T23" si="12">SUM(B24:B35)</f>
        <v>2013100</v>
      </c>
      <c r="C23" s="43">
        <f t="shared" si="12"/>
        <v>2013100</v>
      </c>
      <c r="D23" s="43">
        <f t="shared" si="12"/>
        <v>434691</v>
      </c>
      <c r="E23" s="43">
        <f t="shared" si="12"/>
        <v>0</v>
      </c>
      <c r="F23" s="43">
        <f t="shared" si="12"/>
        <v>55000</v>
      </c>
      <c r="G23" s="43">
        <f t="shared" si="12"/>
        <v>379691</v>
      </c>
      <c r="H23" s="43">
        <f t="shared" si="12"/>
        <v>775209</v>
      </c>
      <c r="I23" s="43">
        <f t="shared" si="12"/>
        <v>173309</v>
      </c>
      <c r="J23" s="43">
        <f t="shared" si="12"/>
        <v>546900</v>
      </c>
      <c r="K23" s="43">
        <f t="shared" si="12"/>
        <v>55000</v>
      </c>
      <c r="L23" s="44">
        <f t="shared" si="12"/>
        <v>1027252.1</v>
      </c>
      <c r="M23" s="43">
        <f t="shared" si="12"/>
        <v>704000</v>
      </c>
      <c r="N23" s="43">
        <f t="shared" si="12"/>
        <v>454000</v>
      </c>
      <c r="O23" s="43">
        <f t="shared" si="12"/>
        <v>176000</v>
      </c>
      <c r="P23" s="43">
        <f t="shared" si="12"/>
        <v>74000</v>
      </c>
      <c r="Q23" s="43">
        <f t="shared" si="12"/>
        <v>99200</v>
      </c>
      <c r="R23" s="43">
        <f t="shared" si="12"/>
        <v>99200</v>
      </c>
      <c r="S23" s="43">
        <f t="shared" si="12"/>
        <v>0</v>
      </c>
      <c r="T23" s="43">
        <f t="shared" si="12"/>
        <v>0</v>
      </c>
      <c r="V23" s="45"/>
      <c r="W23" s="46"/>
    </row>
    <row r="24" spans="1:23" ht="24.95" customHeight="1">
      <c r="A24" s="54" t="s">
        <v>41</v>
      </c>
      <c r="B24" s="29">
        <v>116000</v>
      </c>
      <c r="C24" s="31">
        <f>SUM(D24+H24+M24+Q24)</f>
        <v>116000</v>
      </c>
      <c r="D24" s="31">
        <f>SUM(E24:G24)</f>
        <v>40691</v>
      </c>
      <c r="E24" s="31">
        <f>SUM('[1]เสริมสร้างธรรมา ฯ'!E43)</f>
        <v>0</v>
      </c>
      <c r="F24" s="31">
        <f>SUM('[1]เสริมสร้างธรรมา ฯ'!F43)</f>
        <v>0</v>
      </c>
      <c r="G24" s="31">
        <v>40691</v>
      </c>
      <c r="H24" s="31">
        <f>SUM(I24:K24)</f>
        <v>17309</v>
      </c>
      <c r="I24" s="31">
        <f>58000-40691</f>
        <v>17309</v>
      </c>
      <c r="J24" s="31">
        <f>SUM('[1]เสริมสร้างธรรมา ฯ'!J43)</f>
        <v>0</v>
      </c>
      <c r="K24" s="31">
        <f>SUM('[1]เสริมสร้างธรรมา ฯ'!K43)</f>
        <v>0</v>
      </c>
      <c r="L24" s="39">
        <v>32842</v>
      </c>
      <c r="M24" s="31">
        <f>SUM(N24:P24)</f>
        <v>58000</v>
      </c>
      <c r="N24" s="31">
        <v>58000</v>
      </c>
      <c r="O24" s="31">
        <f>SUM('[1]เสริมสร้างธรรมา ฯ'!N43)</f>
        <v>0</v>
      </c>
      <c r="P24" s="31">
        <f>SUM('[1]เสริมสร้างธรรมา ฯ'!O43)</f>
        <v>0</v>
      </c>
      <c r="Q24" s="31">
        <f>SUM(R24:T24)</f>
        <v>0</v>
      </c>
      <c r="R24" s="31">
        <f>SUM('[1]เสริมสร้างธรรมา ฯ'!Q43)</f>
        <v>0</v>
      </c>
      <c r="S24" s="31">
        <f>SUM('[1]เสริมสร้างธรรมา ฯ'!R43)</f>
        <v>0</v>
      </c>
      <c r="T24" s="31">
        <f>SUM('[1]เสริมสร้างธรรมา ฯ'!S43)</f>
        <v>0</v>
      </c>
    </row>
    <row r="25" spans="1:23" ht="24.95" customHeight="1">
      <c r="A25" s="54" t="s">
        <v>42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9"/>
      <c r="M25" s="31"/>
      <c r="N25" s="31"/>
      <c r="O25" s="31"/>
      <c r="P25" s="31"/>
      <c r="Q25" s="31"/>
      <c r="R25" s="31"/>
      <c r="S25" s="31"/>
      <c r="T25" s="31"/>
    </row>
    <row r="26" spans="1:23" ht="30" customHeight="1">
      <c r="A26" s="54" t="s">
        <v>43</v>
      </c>
      <c r="B26" s="31">
        <v>161100</v>
      </c>
      <c r="C26" s="31">
        <f>SUM(D26+H26+M26+Q26)</f>
        <v>161100</v>
      </c>
      <c r="D26" s="31">
        <f>SUM(E26:G26)</f>
        <v>0</v>
      </c>
      <c r="E26" s="31">
        <f>SUM('[1]เสริมสร้างธรรมา ฯ'!E44)</f>
        <v>0</v>
      </c>
      <c r="F26" s="31">
        <f>SUM('[1]เสริมสร้างธรรมา ฯ'!F44)</f>
        <v>0</v>
      </c>
      <c r="G26" s="31">
        <f>SUM('[1]เสริมสร้างธรรมา ฯ'!G44)</f>
        <v>0</v>
      </c>
      <c r="H26" s="31">
        <f>SUM(I26:K26)</f>
        <v>62900</v>
      </c>
      <c r="I26" s="31">
        <f>SUM('[1]เสริมสร้างธรรมา ฯ'!I44)</f>
        <v>0</v>
      </c>
      <c r="J26" s="31">
        <f>22700+10200</f>
        <v>32900</v>
      </c>
      <c r="K26" s="31">
        <v>30000</v>
      </c>
      <c r="L26" s="39">
        <v>19180</v>
      </c>
      <c r="M26" s="31">
        <f>SUM(N26:P26)</f>
        <v>70000</v>
      </c>
      <c r="N26" s="31">
        <v>25000</v>
      </c>
      <c r="O26" s="31">
        <v>25000</v>
      </c>
      <c r="P26" s="31">
        <v>20000</v>
      </c>
      <c r="Q26" s="31">
        <f>SUM(R26:T26)</f>
        <v>28200</v>
      </c>
      <c r="R26" s="31">
        <v>28200</v>
      </c>
      <c r="S26" s="31">
        <f>SUM('[1]เสริมสร้างธรรมา ฯ'!R44)</f>
        <v>0</v>
      </c>
      <c r="T26" s="31">
        <f>SUM('[1]เสริมสร้างธรรมา ฯ'!S44)</f>
        <v>0</v>
      </c>
    </row>
    <row r="27" spans="1:23" ht="24.95" customHeight="1">
      <c r="A27" s="55" t="s">
        <v>44</v>
      </c>
      <c r="B27" s="31">
        <v>150000</v>
      </c>
      <c r="C27" s="31">
        <f>SUM(D27+H27+M27+Q27)</f>
        <v>150000</v>
      </c>
      <c r="D27" s="31">
        <f>SUM(E27:G27)</f>
        <v>0</v>
      </c>
      <c r="E27" s="31">
        <f>SUM('[1]เสริมสร้างธรรมา ฯ'!E43)</f>
        <v>0</v>
      </c>
      <c r="F27" s="31">
        <f>SUM('[1]เสริมสร้างธรรมา ฯ'!F43)</f>
        <v>0</v>
      </c>
      <c r="G27" s="31">
        <f>SUM('[1]เสริมสร้างธรรมา ฯ'!G43)</f>
        <v>0</v>
      </c>
      <c r="H27" s="31">
        <f>SUM(I27:K27)</f>
        <v>75000</v>
      </c>
      <c r="I27" s="31">
        <f>SUM('[1]เสริมสร้างธรรมา ฯ'!I43)</f>
        <v>0</v>
      </c>
      <c r="J27" s="31">
        <v>75000</v>
      </c>
      <c r="K27" s="31">
        <f>SUM('[1]เสริมสร้างธรรมา ฯ'!K43)</f>
        <v>0</v>
      </c>
      <c r="L27" s="39">
        <v>71765</v>
      </c>
      <c r="M27" s="31">
        <f>SUM(N27:P27)</f>
        <v>75000</v>
      </c>
      <c r="N27" s="31">
        <v>75000</v>
      </c>
      <c r="O27" s="31">
        <f>SUM('[1]เสริมสร้างธรรมา ฯ'!N43)</f>
        <v>0</v>
      </c>
      <c r="P27" s="31">
        <f>SUM('[1]เสริมสร้างธรรมา ฯ'!O43)</f>
        <v>0</v>
      </c>
      <c r="Q27" s="31">
        <f>SUM(R27:T27)</f>
        <v>0</v>
      </c>
      <c r="R27" s="31">
        <f>SUM('[1]เสริมสร้างธรรมา ฯ'!Q43)</f>
        <v>0</v>
      </c>
      <c r="S27" s="31">
        <f>SUM('[1]เสริมสร้างธรรมา ฯ'!R43)</f>
        <v>0</v>
      </c>
      <c r="T27" s="31">
        <f>SUM('[1]เสริมสร้างธรรมา ฯ'!S43)</f>
        <v>0</v>
      </c>
    </row>
    <row r="28" spans="1:23" ht="24.95" customHeight="1">
      <c r="A28" s="55" t="s">
        <v>45</v>
      </c>
      <c r="B28" s="49"/>
      <c r="C28" s="56"/>
      <c r="D28" s="56"/>
      <c r="E28" s="49"/>
      <c r="F28" s="49"/>
      <c r="G28" s="49"/>
      <c r="H28" s="56"/>
      <c r="I28" s="49"/>
      <c r="J28" s="49"/>
      <c r="K28" s="49"/>
      <c r="L28" s="57"/>
      <c r="M28" s="56"/>
      <c r="N28" s="49"/>
      <c r="O28" s="49"/>
      <c r="P28" s="49"/>
      <c r="Q28" s="56"/>
      <c r="R28" s="49"/>
      <c r="S28" s="49"/>
      <c r="T28" s="49"/>
    </row>
    <row r="29" spans="1:23" ht="24.95" customHeight="1">
      <c r="A29" s="58" t="s">
        <v>46</v>
      </c>
      <c r="B29" s="31">
        <v>175000</v>
      </c>
      <c r="C29" s="31">
        <f>SUM(D29+H29+M29+Q29)</f>
        <v>175000</v>
      </c>
      <c r="D29" s="31">
        <f>SUM(E29:G29)</f>
        <v>140000</v>
      </c>
      <c r="E29" s="31">
        <v>0</v>
      </c>
      <c r="F29" s="31">
        <v>0</v>
      </c>
      <c r="G29" s="31">
        <f>35000+35000+35000+35000</f>
        <v>140000</v>
      </c>
      <c r="H29" s="31">
        <f>SUM(I29:K29)</f>
        <v>35000</v>
      </c>
      <c r="I29" s="31">
        <v>0</v>
      </c>
      <c r="J29" s="31">
        <v>35000</v>
      </c>
      <c r="K29" s="31">
        <f>SUM('[1]เสริมสร้างธรรมา ฯ'!K45)</f>
        <v>0</v>
      </c>
      <c r="L29" s="39">
        <v>74430</v>
      </c>
      <c r="M29" s="31">
        <f>SUM(N29:P29)</f>
        <v>0</v>
      </c>
      <c r="N29" s="31">
        <f>SUM('[1]เสริมสร้างธรรมา ฯ'!M45)</f>
        <v>0</v>
      </c>
      <c r="O29" s="31">
        <f>SUM('[1]เสริมสร้างธรรมา ฯ'!N45)</f>
        <v>0</v>
      </c>
      <c r="P29" s="31">
        <f>SUM('[1]เสริมสร้างธรรมา ฯ'!O45)</f>
        <v>0</v>
      </c>
      <c r="Q29" s="31">
        <f>SUM(R29:T29)</f>
        <v>0</v>
      </c>
      <c r="R29" s="31">
        <f>SUM('[1]เสริมสร้างธรรมา ฯ'!Q45)</f>
        <v>0</v>
      </c>
      <c r="S29" s="31">
        <f>SUM('[1]เสริมสร้างธรรมา ฯ'!R45)</f>
        <v>0</v>
      </c>
      <c r="T29" s="31">
        <f>SUM('[1]เสริมสร้างธรรมา ฯ'!S45)</f>
        <v>0</v>
      </c>
    </row>
    <row r="30" spans="1:23" ht="24.95" customHeight="1">
      <c r="A30" s="58" t="s">
        <v>47</v>
      </c>
      <c r="B30" s="59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56"/>
      <c r="N30" s="56"/>
      <c r="O30" s="56"/>
      <c r="P30" s="56"/>
      <c r="Q30" s="56"/>
      <c r="R30" s="56"/>
      <c r="S30" s="56"/>
      <c r="T30" s="56"/>
    </row>
    <row r="31" spans="1:23" ht="24.95" customHeight="1">
      <c r="A31" s="58" t="s">
        <v>48</v>
      </c>
      <c r="B31" s="31">
        <v>55000</v>
      </c>
      <c r="C31" s="31">
        <f>SUM(D31+H31+M31+Q31)</f>
        <v>55000</v>
      </c>
      <c r="D31" s="31">
        <f>SUM(E31:G31)</f>
        <v>0</v>
      </c>
      <c r="E31" s="31">
        <f>SUM('[1]เสริมสร้างธรรมา ฯ'!E47)</f>
        <v>0</v>
      </c>
      <c r="F31" s="31">
        <f>SUM('[1]เสริมสร้างธรรมา ฯ'!F47)</f>
        <v>0</v>
      </c>
      <c r="G31" s="31">
        <f>SUM('[1]เสริมสร้างธรรมา ฯ'!G47)</f>
        <v>0</v>
      </c>
      <c r="H31" s="31">
        <f>SUM(I31:K31)</f>
        <v>0</v>
      </c>
      <c r="I31" s="31">
        <f>SUM('[1]เสริมสร้างธรรมา ฯ'!I47)</f>
        <v>0</v>
      </c>
      <c r="J31" s="31">
        <f>SUM('[1]เสริมสร้างธรรมา ฯ'!J47)</f>
        <v>0</v>
      </c>
      <c r="K31" s="31"/>
      <c r="L31" s="39">
        <v>875</v>
      </c>
      <c r="M31" s="31">
        <f>SUM(N31:P31)</f>
        <v>55000</v>
      </c>
      <c r="N31" s="31">
        <v>55000</v>
      </c>
      <c r="O31" s="31">
        <f>SUM('[1]เสริมสร้างธรรมา ฯ'!N47)</f>
        <v>0</v>
      </c>
      <c r="P31" s="31">
        <v>0</v>
      </c>
      <c r="Q31" s="31">
        <f>SUM(R31:T31)</f>
        <v>0</v>
      </c>
      <c r="R31" s="31">
        <f>SUM('[1]เสริมสร้างธรรมา ฯ'!Q47)</f>
        <v>0</v>
      </c>
      <c r="S31" s="31">
        <f>SUM('[1]เสริมสร้างธรรมา ฯ'!R47)</f>
        <v>0</v>
      </c>
      <c r="T31" s="31">
        <f>SUM('[1]เสริมสร้างธรรมา ฯ'!S47)</f>
        <v>0</v>
      </c>
    </row>
    <row r="32" spans="1:23" ht="24.95" customHeight="1">
      <c r="A32" s="58" t="s">
        <v>49</v>
      </c>
      <c r="B32" s="59"/>
      <c r="C32" s="60"/>
      <c r="D32" s="60"/>
      <c r="E32" s="60"/>
      <c r="F32" s="60"/>
      <c r="G32" s="60" t="s">
        <v>3</v>
      </c>
      <c r="H32" s="60"/>
      <c r="I32" s="60"/>
      <c r="J32" s="60"/>
      <c r="K32" s="60"/>
      <c r="L32" s="61"/>
      <c r="M32" s="60"/>
      <c r="N32" s="60"/>
      <c r="O32" s="60"/>
      <c r="P32" s="60"/>
      <c r="Q32" s="60"/>
      <c r="R32" s="60"/>
      <c r="S32" s="60"/>
      <c r="T32" s="60"/>
    </row>
    <row r="33" spans="1:20" ht="24.95" customHeight="1">
      <c r="A33" s="62" t="s">
        <v>50</v>
      </c>
      <c r="B33" s="31">
        <v>1068000</v>
      </c>
      <c r="C33" s="31">
        <f>SUM(D33+H33+M33+Q33)</f>
        <v>1068000</v>
      </c>
      <c r="D33" s="31">
        <f>SUM(E33:G33)</f>
        <v>110000</v>
      </c>
      <c r="E33" s="31">
        <f>SUM('[1]รวมแผน เทิดทูนพิทักษ์ ฯ'!E45)</f>
        <v>0</v>
      </c>
      <c r="F33" s="31">
        <v>55000</v>
      </c>
      <c r="G33" s="31">
        <v>55000</v>
      </c>
      <c r="H33" s="31">
        <f>SUM(I33:K33)</f>
        <v>441000</v>
      </c>
      <c r="I33" s="31">
        <f>54000+54000</f>
        <v>108000</v>
      </c>
      <c r="J33" s="31">
        <f>370000-62000</f>
        <v>308000</v>
      </c>
      <c r="K33" s="31">
        <v>25000</v>
      </c>
      <c r="L33" s="39">
        <v>756048.1</v>
      </c>
      <c r="M33" s="31">
        <f>SUM(N33:P33)</f>
        <v>446000</v>
      </c>
      <c r="N33" s="31">
        <v>241000</v>
      </c>
      <c r="O33" s="31">
        <v>151000</v>
      </c>
      <c r="P33" s="31">
        <v>54000</v>
      </c>
      <c r="Q33" s="31">
        <f>SUM(R33:T33)</f>
        <v>71000</v>
      </c>
      <c r="R33" s="31">
        <f>54000+54000-37000</f>
        <v>71000</v>
      </c>
      <c r="S33" s="31">
        <v>0</v>
      </c>
      <c r="T33" s="31">
        <f>SUM('[1]รวมแผน เทิดทูนพิทักษ์ ฯ'!S45)</f>
        <v>0</v>
      </c>
    </row>
    <row r="34" spans="1:20" ht="24.95" customHeight="1">
      <c r="A34" s="63" t="s">
        <v>51</v>
      </c>
      <c r="B34" s="31">
        <v>288000</v>
      </c>
      <c r="C34" s="31">
        <f>SUM(D34+H34+M34+Q34)</f>
        <v>288000</v>
      </c>
      <c r="D34" s="31">
        <f>SUM(E34:G34)</f>
        <v>144000</v>
      </c>
      <c r="E34" s="31">
        <f>SUM('[1]เสริมสร้างธรรมา ฯ'!E51)</f>
        <v>0</v>
      </c>
      <c r="F34" s="31">
        <f>SUM('[1]เสริมสร้างธรรมา ฯ'!F51)</f>
        <v>0</v>
      </c>
      <c r="G34" s="31">
        <f>48000*3</f>
        <v>144000</v>
      </c>
      <c r="H34" s="31">
        <f>SUM(I34:K34)</f>
        <v>144000</v>
      </c>
      <c r="I34" s="31">
        <v>48000</v>
      </c>
      <c r="J34" s="31">
        <f>48000*2</f>
        <v>96000</v>
      </c>
      <c r="K34" s="31">
        <v>0</v>
      </c>
      <c r="L34" s="39">
        <v>72112</v>
      </c>
      <c r="M34" s="31">
        <f>SUM(N34:P34)</f>
        <v>0</v>
      </c>
      <c r="N34" s="31">
        <f>SUM('[1]เสริมสร้างธรรมา ฯ'!M51)</f>
        <v>0</v>
      </c>
      <c r="O34" s="31">
        <f>SUM('[1]เสริมสร้างธรรมา ฯ'!N51)</f>
        <v>0</v>
      </c>
      <c r="P34" s="31">
        <f>SUM('[1]เสริมสร้างธรรมา ฯ'!O51)</f>
        <v>0</v>
      </c>
      <c r="Q34" s="31">
        <f>SUM(R34:T34)</f>
        <v>0</v>
      </c>
      <c r="R34" s="31">
        <f>SUM('[1]เสริมสร้างธรรมา ฯ'!Q51)</f>
        <v>0</v>
      </c>
      <c r="S34" s="31">
        <f>SUM('[1]เสริมสร้างธรรมา ฯ'!R51)</f>
        <v>0</v>
      </c>
      <c r="T34" s="31">
        <f>SUM('[1]เสริมสร้างธรรมา ฯ'!S51)</f>
        <v>0</v>
      </c>
    </row>
    <row r="35" spans="1:20" ht="24.95" customHeight="1">
      <c r="A35" s="62" t="s">
        <v>52</v>
      </c>
      <c r="B35" s="49"/>
      <c r="C35" s="56"/>
      <c r="D35" s="56"/>
      <c r="E35" s="49"/>
      <c r="F35" s="49"/>
      <c r="G35" s="49"/>
      <c r="H35" s="56"/>
      <c r="I35" s="49"/>
      <c r="J35" s="49"/>
      <c r="K35" s="49"/>
      <c r="L35" s="57"/>
      <c r="M35" s="56"/>
      <c r="N35" s="49"/>
      <c r="O35" s="49"/>
      <c r="P35" s="49"/>
      <c r="Q35" s="56"/>
      <c r="R35" s="49"/>
      <c r="S35" s="49"/>
      <c r="T35" s="49"/>
    </row>
    <row r="36" spans="1:20" ht="24.95" customHeight="1">
      <c r="A36" s="64" t="s">
        <v>3</v>
      </c>
      <c r="B36" s="65"/>
      <c r="C36" s="65" t="s">
        <v>3</v>
      </c>
      <c r="D36" s="65"/>
      <c r="E36" s="65"/>
      <c r="F36" s="65" t="s">
        <v>3</v>
      </c>
      <c r="G36" s="65"/>
      <c r="H36" s="65"/>
      <c r="I36" s="65"/>
      <c r="J36" s="65"/>
      <c r="K36" s="65"/>
      <c r="L36" s="66"/>
      <c r="M36" s="67"/>
      <c r="N36" s="65"/>
      <c r="O36" s="65"/>
      <c r="P36" s="65"/>
      <c r="Q36" s="65"/>
      <c r="R36" s="65"/>
      <c r="S36" s="65"/>
      <c r="T36" s="65"/>
    </row>
    <row r="37" spans="1:20" ht="24.95" customHeight="1">
      <c r="A37" s="68"/>
      <c r="B37" s="52"/>
      <c r="C37" s="50"/>
      <c r="D37" s="50"/>
      <c r="E37" s="50"/>
      <c r="F37" s="50"/>
      <c r="G37" s="50"/>
      <c r="H37" s="50"/>
      <c r="I37" s="50"/>
      <c r="J37" s="50"/>
      <c r="K37" s="50"/>
      <c r="L37" s="69"/>
      <c r="M37" s="50"/>
      <c r="N37" s="50"/>
      <c r="O37" s="50"/>
      <c r="P37" s="50"/>
      <c r="Q37" s="50"/>
      <c r="R37" s="50"/>
      <c r="S37" s="50"/>
      <c r="T37" s="50"/>
    </row>
    <row r="38" spans="1:20" ht="24.95" customHeight="1">
      <c r="A38" s="70"/>
      <c r="B38" s="71"/>
      <c r="C38" s="71"/>
      <c r="D38" s="6"/>
      <c r="E38" s="6"/>
      <c r="F38" s="6"/>
      <c r="G38" s="6"/>
    </row>
    <row r="39" spans="1:20" ht="24.95" customHeight="1">
      <c r="A39" s="70"/>
      <c r="B39" s="71"/>
      <c r="C39" s="71"/>
      <c r="E39" s="7"/>
      <c r="G39" s="6"/>
    </row>
    <row r="40" spans="1:20" ht="24.95" customHeight="1">
      <c r="A40" s="70"/>
      <c r="B40" s="71"/>
      <c r="C40" s="71"/>
      <c r="E40" s="6"/>
      <c r="F40" s="72"/>
    </row>
    <row r="41" spans="1:20" ht="24.95" customHeight="1">
      <c r="A41" s="70"/>
      <c r="B41" s="71"/>
      <c r="C41" s="71"/>
    </row>
    <row r="42" spans="1:20" ht="24.95" customHeight="1">
      <c r="A42" s="70"/>
      <c r="B42" s="71"/>
      <c r="C42" s="71"/>
    </row>
    <row r="43" spans="1:20" ht="24.95" customHeight="1">
      <c r="A43" s="70"/>
      <c r="B43" s="71"/>
      <c r="C43" s="71"/>
    </row>
    <row r="44" spans="1:20" ht="24.95" customHeight="1">
      <c r="A44" s="70"/>
      <c r="B44" s="71"/>
      <c r="C44" s="71"/>
    </row>
    <row r="45" spans="1:20" ht="24.95" customHeight="1">
      <c r="A45" s="70"/>
      <c r="B45" s="71"/>
      <c r="C45" s="71"/>
    </row>
    <row r="46" spans="1:20" ht="24.95" customHeight="1">
      <c r="A46" s="70"/>
      <c r="B46" s="71"/>
      <c r="C46" s="71"/>
    </row>
    <row r="47" spans="1:20" ht="24.95" customHeight="1">
      <c r="A47" s="70"/>
      <c r="B47" s="71"/>
      <c r="C47" s="71"/>
    </row>
    <row r="48" spans="1:20" ht="24.95" customHeight="1">
      <c r="A48" s="70"/>
      <c r="B48" s="71"/>
      <c r="C48" s="71"/>
    </row>
    <row r="49" spans="1:3" ht="24.95" customHeight="1">
      <c r="A49" s="70"/>
      <c r="B49" s="71"/>
      <c r="C49" s="71"/>
    </row>
    <row r="50" spans="1:3" ht="24.95" customHeight="1">
      <c r="A50" s="70"/>
      <c r="B50" s="71"/>
      <c r="C50" s="71"/>
    </row>
    <row r="92" spans="1:5" ht="24.95" customHeight="1">
      <c r="A92" s="70"/>
      <c r="C92" s="71"/>
      <c r="E92" s="71"/>
    </row>
    <row r="93" spans="1:5" ht="24.95" customHeight="1">
      <c r="A93" s="70"/>
      <c r="C93" s="71"/>
      <c r="E93" s="71"/>
    </row>
    <row r="94" spans="1:5" ht="24.95" customHeight="1">
      <c r="A94" s="70"/>
      <c r="C94" s="71"/>
      <c r="E94" s="71"/>
    </row>
    <row r="95" spans="1:5" ht="24.95" customHeight="1">
      <c r="A95" s="70"/>
      <c r="C95" s="71"/>
      <c r="E95" s="71"/>
    </row>
    <row r="96" spans="1:5" ht="24.95" customHeight="1">
      <c r="A96" s="70"/>
      <c r="C96" s="71"/>
      <c r="E96" s="71"/>
    </row>
    <row r="97" spans="1:5" ht="24.95" customHeight="1">
      <c r="A97" s="70"/>
      <c r="C97" s="71"/>
      <c r="E97" s="71"/>
    </row>
    <row r="98" spans="1:5" ht="24.95" customHeight="1">
      <c r="A98" s="70"/>
      <c r="C98" s="71"/>
      <c r="E98" s="71"/>
    </row>
    <row r="99" spans="1:5" ht="24.95" customHeight="1">
      <c r="A99" s="70"/>
      <c r="C99" s="71"/>
      <c r="E99" s="71"/>
    </row>
    <row r="100" spans="1:5" ht="24.95" customHeight="1">
      <c r="A100" s="70"/>
      <c r="C100" s="71"/>
      <c r="E100" s="71"/>
    </row>
    <row r="101" spans="1:5" ht="24.95" customHeight="1">
      <c r="A101" s="70"/>
      <c r="C101" s="71"/>
      <c r="E101" s="71"/>
    </row>
    <row r="102" spans="1:5" ht="24.95" customHeight="1">
      <c r="A102" s="70"/>
      <c r="C102" s="71"/>
      <c r="E102" s="71"/>
    </row>
    <row r="103" spans="1:5" ht="24.95" customHeight="1">
      <c r="A103" s="70"/>
      <c r="C103" s="71"/>
      <c r="E103" s="71"/>
    </row>
    <row r="104" spans="1:5" ht="24.95" customHeight="1">
      <c r="A104" s="70"/>
      <c r="C104" s="71"/>
      <c r="E104" s="71"/>
    </row>
    <row r="105" spans="1:5" ht="24.95" customHeight="1">
      <c r="A105" s="70"/>
      <c r="C105" s="71"/>
      <c r="E105" s="71"/>
    </row>
  </sheetData>
  <mergeCells count="7">
    <mergeCell ref="Q5:T5"/>
    <mergeCell ref="A5:A6"/>
    <mergeCell ref="B5:B6"/>
    <mergeCell ref="C5:C6"/>
    <mergeCell ref="D5:G5"/>
    <mergeCell ref="H5:K5"/>
    <mergeCell ref="M5:P5"/>
  </mergeCells>
  <pageMargins left="0.43307086614173229" right="0.15748031496062992" top="0.59055118110236227" bottom="0.39370078740157483" header="0.23622047244094491" footer="0.15748031496062992"/>
  <pageSetup paperSize="9" scale="55" orientation="landscape" r:id="rId1"/>
  <headerFooter alignWithMargins="0">
    <oddFooter>&amp;Cหน้า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รวม 8 แผนงาน</vt:lpstr>
      <vt:lpstr>'รวม 8 แผนงาน'!Print_Titles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Osl3yMz</dc:creator>
  <cp:lastModifiedBy>Osl3yMz</cp:lastModifiedBy>
  <dcterms:created xsi:type="dcterms:W3CDTF">2021-09-13T06:46:45Z</dcterms:created>
  <dcterms:modified xsi:type="dcterms:W3CDTF">2021-09-13T06:48:06Z</dcterms:modified>
</cp:coreProperties>
</file>