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15" yWindow="15" windowWidth="14505" windowHeight="10035" activeTab="8"/>
  </bookViews>
  <sheets>
    <sheet name="แผน" sheetId="10" r:id="rId1"/>
    <sheet name="ก.ย.58" sheetId="7" r:id="rId2"/>
    <sheet name="ต.ค.58" sheetId="11" r:id="rId3"/>
    <sheet name="พ.ย.58" sheetId="13" r:id="rId4"/>
    <sheet name="ธ.ค.58" sheetId="15" r:id="rId5"/>
    <sheet name="มค59" sheetId="16" r:id="rId6"/>
    <sheet name="กพ59" sheetId="17" r:id="rId7"/>
    <sheet name="มีค59" sheetId="18" r:id="rId8"/>
    <sheet name="เมย59" sheetId="19" r:id="rId9"/>
    <sheet name="พค59" sheetId="20" r:id="rId10"/>
    <sheet name="Sheet1" sheetId="14" r:id="rId11"/>
  </sheets>
  <definedNames>
    <definedName name="_xlnm.Print_Titles" localSheetId="1">ก.ย.58!$1:$6</definedName>
    <definedName name="_xlnm.Print_Titles" localSheetId="6">กพ59!$1:$6</definedName>
    <definedName name="_xlnm.Print_Titles" localSheetId="2">ต.ค.58!$1:$5</definedName>
    <definedName name="_xlnm.Print_Titles" localSheetId="4">ธ.ค.58!$1:$6</definedName>
    <definedName name="_xlnm.Print_Titles" localSheetId="0">แผน!$1:$3</definedName>
    <definedName name="_xlnm.Print_Titles" localSheetId="3">พ.ย.58!$1:$6</definedName>
    <definedName name="_xlnm.Print_Titles" localSheetId="5">มค59!$1:$6</definedName>
    <definedName name="_xlnm.Print_Titles" localSheetId="7">มีค59!$1:$6</definedName>
  </definedNames>
  <calcPr calcId="145621"/>
</workbook>
</file>

<file path=xl/calcChain.xml><?xml version="1.0" encoding="utf-8"?>
<calcChain xmlns="http://schemas.openxmlformats.org/spreadsheetml/2006/main">
  <c r="F42" i="20" l="1"/>
  <c r="F41" i="20"/>
  <c r="H40" i="20"/>
  <c r="G40" i="20"/>
  <c r="F40" i="20"/>
  <c r="H39" i="20"/>
  <c r="G39" i="20"/>
  <c r="F39" i="20"/>
  <c r="H38" i="20"/>
  <c r="G38" i="20"/>
  <c r="F38" i="20"/>
  <c r="H37" i="20"/>
  <c r="G37" i="20"/>
  <c r="F37" i="20"/>
  <c r="H36" i="20"/>
  <c r="G36" i="20"/>
  <c r="F36" i="20"/>
  <c r="C35" i="20"/>
  <c r="C34" i="20" s="1"/>
  <c r="B35" i="20"/>
  <c r="B34" i="20" s="1"/>
  <c r="D34" i="20"/>
  <c r="D35" i="20" s="1"/>
  <c r="H33" i="20"/>
  <c r="F33" i="20"/>
  <c r="H32" i="20"/>
  <c r="G32" i="20"/>
  <c r="F32" i="20"/>
  <c r="C31" i="20"/>
  <c r="C30" i="20" s="1"/>
  <c r="B31" i="20"/>
  <c r="D30" i="20"/>
  <c r="D31" i="20" s="1"/>
  <c r="B30" i="20"/>
  <c r="H29" i="20"/>
  <c r="G29" i="20"/>
  <c r="F29" i="20"/>
  <c r="H28" i="20"/>
  <c r="G28" i="20"/>
  <c r="F28" i="20"/>
  <c r="H27" i="20"/>
  <c r="G27" i="20"/>
  <c r="F27" i="20"/>
  <c r="D26" i="20"/>
  <c r="H26" i="20" s="1"/>
  <c r="C26" i="20"/>
  <c r="B26" i="20"/>
  <c r="H25" i="20"/>
  <c r="G25" i="20"/>
  <c r="F25" i="20"/>
  <c r="H24" i="20"/>
  <c r="F24" i="20"/>
  <c r="H23" i="20"/>
  <c r="G23" i="20"/>
  <c r="F23" i="20"/>
  <c r="D22" i="20"/>
  <c r="C22" i="20"/>
  <c r="C16" i="20" s="1"/>
  <c r="C15" i="20" s="1"/>
  <c r="B22" i="20"/>
  <c r="H21" i="20"/>
  <c r="G21" i="20"/>
  <c r="F21" i="20"/>
  <c r="H20" i="20"/>
  <c r="G20" i="20"/>
  <c r="F20" i="20"/>
  <c r="D19" i="20"/>
  <c r="H19" i="20" s="1"/>
  <c r="C19" i="20"/>
  <c r="B19" i="20"/>
  <c r="H18" i="20"/>
  <c r="G18" i="20"/>
  <c r="F18" i="20"/>
  <c r="H17" i="20"/>
  <c r="G17" i="20"/>
  <c r="F17" i="20"/>
  <c r="B16" i="20"/>
  <c r="B15" i="20" s="1"/>
  <c r="B14" i="20"/>
  <c r="H13" i="20"/>
  <c r="G13" i="20"/>
  <c r="F13" i="20"/>
  <c r="H12" i="20"/>
  <c r="G12" i="20"/>
  <c r="F12" i="20"/>
  <c r="H11" i="20"/>
  <c r="G11" i="20"/>
  <c r="F11" i="20"/>
  <c r="D10" i="20"/>
  <c r="F10" i="20" s="1"/>
  <c r="C10" i="20"/>
  <c r="B10" i="20"/>
  <c r="F9" i="20"/>
  <c r="D9" i="20"/>
  <c r="C9" i="20"/>
  <c r="C8" i="20" s="1"/>
  <c r="B9" i="20"/>
  <c r="H9" i="20" s="1"/>
  <c r="D8" i="20"/>
  <c r="F8" i="20" s="1"/>
  <c r="E7" i="20"/>
  <c r="F30" i="20" l="1"/>
  <c r="B8" i="20"/>
  <c r="H10" i="20"/>
  <c r="H30" i="20"/>
  <c r="D14" i="20"/>
  <c r="G14" i="20" s="1"/>
  <c r="G22" i="20"/>
  <c r="G26" i="20"/>
  <c r="C14" i="20"/>
  <c r="C7" i="20" s="1"/>
  <c r="G9" i="20"/>
  <c r="G8" i="20"/>
  <c r="G10" i="20"/>
  <c r="H31" i="20"/>
  <c r="F31" i="20"/>
  <c r="G31" i="20"/>
  <c r="G35" i="20"/>
  <c r="H35" i="20"/>
  <c r="F35" i="20"/>
  <c r="G19" i="20"/>
  <c r="H14" i="20"/>
  <c r="F19" i="20"/>
  <c r="F22" i="20"/>
  <c r="H22" i="20"/>
  <c r="F26" i="20"/>
  <c r="G30" i="20"/>
  <c r="F34" i="20"/>
  <c r="H34" i="20"/>
  <c r="D15" i="20"/>
  <c r="G34" i="20"/>
  <c r="F42" i="19"/>
  <c r="F41" i="19"/>
  <c r="H40" i="19"/>
  <c r="G40" i="19"/>
  <c r="F40" i="19"/>
  <c r="H39" i="19"/>
  <c r="G39" i="19"/>
  <c r="F39" i="19"/>
  <c r="H38" i="19"/>
  <c r="G38" i="19"/>
  <c r="F38" i="19"/>
  <c r="H37" i="19"/>
  <c r="G37" i="19"/>
  <c r="F37" i="19"/>
  <c r="H36" i="19"/>
  <c r="G36" i="19"/>
  <c r="F36" i="19"/>
  <c r="C35" i="19"/>
  <c r="C34" i="19" s="1"/>
  <c r="B35" i="19"/>
  <c r="B34" i="19" s="1"/>
  <c r="D34" i="19"/>
  <c r="D35" i="19" s="1"/>
  <c r="H33" i="19"/>
  <c r="F33" i="19"/>
  <c r="H32" i="19"/>
  <c r="G32" i="19"/>
  <c r="F32" i="19"/>
  <c r="C31" i="19"/>
  <c r="C30" i="19" s="1"/>
  <c r="B31" i="19"/>
  <c r="D30" i="19"/>
  <c r="H30" i="19" s="1"/>
  <c r="B30" i="19"/>
  <c r="H29" i="19"/>
  <c r="G29" i="19"/>
  <c r="F29" i="19"/>
  <c r="H28" i="19"/>
  <c r="G28" i="19"/>
  <c r="F28" i="19"/>
  <c r="H27" i="19"/>
  <c r="G27" i="19"/>
  <c r="F27" i="19"/>
  <c r="D26" i="19"/>
  <c r="C26" i="19"/>
  <c r="C16" i="19" s="1"/>
  <c r="C15" i="19" s="1"/>
  <c r="B26" i="19"/>
  <c r="H25" i="19"/>
  <c r="G25" i="19"/>
  <c r="F25" i="19"/>
  <c r="H24" i="19"/>
  <c r="F24" i="19"/>
  <c r="H23" i="19"/>
  <c r="G23" i="19"/>
  <c r="F23" i="19"/>
  <c r="D22" i="19"/>
  <c r="G22" i="19" s="1"/>
  <c r="C22" i="19"/>
  <c r="B22" i="19"/>
  <c r="H21" i="19"/>
  <c r="G21" i="19"/>
  <c r="F21" i="19"/>
  <c r="H20" i="19"/>
  <c r="G20" i="19"/>
  <c r="F20" i="19"/>
  <c r="D19" i="19"/>
  <c r="F19" i="19" s="1"/>
  <c r="C19" i="19"/>
  <c r="B19" i="19"/>
  <c r="H18" i="19"/>
  <c r="G18" i="19"/>
  <c r="F18" i="19"/>
  <c r="H17" i="19"/>
  <c r="G17" i="19"/>
  <c r="F17" i="19"/>
  <c r="H13" i="19"/>
  <c r="G13" i="19"/>
  <c r="F13" i="19"/>
  <c r="H12" i="19"/>
  <c r="G12" i="19"/>
  <c r="F12" i="19"/>
  <c r="H11" i="19"/>
  <c r="G11" i="19"/>
  <c r="F11" i="19"/>
  <c r="D10" i="19"/>
  <c r="C10" i="19"/>
  <c r="B10" i="19"/>
  <c r="D9" i="19"/>
  <c r="C9" i="19"/>
  <c r="C8" i="19" s="1"/>
  <c r="B9" i="19"/>
  <c r="B8" i="19" s="1"/>
  <c r="D8" i="19"/>
  <c r="E7" i="19"/>
  <c r="H9" i="19" l="1"/>
  <c r="F14" i="20"/>
  <c r="G7" i="20"/>
  <c r="B16" i="19"/>
  <c r="B7" i="20"/>
  <c r="H8" i="20"/>
  <c r="D16" i="20"/>
  <c r="D7" i="20"/>
  <c r="G15" i="20"/>
  <c r="H15" i="20"/>
  <c r="F15" i="20"/>
  <c r="B15" i="19"/>
  <c r="B14" i="19"/>
  <c r="B7" i="19" s="1"/>
  <c r="H8" i="19"/>
  <c r="H10" i="19"/>
  <c r="D14" i="19"/>
  <c r="D16" i="19" s="1"/>
  <c r="H16" i="19" s="1"/>
  <c r="G19" i="19"/>
  <c r="H19" i="19"/>
  <c r="F22" i="19"/>
  <c r="G26" i="19"/>
  <c r="C14" i="19"/>
  <c r="H22" i="19"/>
  <c r="F34" i="19"/>
  <c r="H34" i="19"/>
  <c r="F26" i="19"/>
  <c r="H26" i="19"/>
  <c r="C7" i="19"/>
  <c r="G16" i="19"/>
  <c r="F16" i="19"/>
  <c r="G35" i="19"/>
  <c r="H35" i="19"/>
  <c r="F35" i="19"/>
  <c r="G10" i="19"/>
  <c r="G8" i="19"/>
  <c r="G9" i="19"/>
  <c r="G30" i="19"/>
  <c r="D31" i="19"/>
  <c r="F8" i="19"/>
  <c r="F9" i="19"/>
  <c r="F10" i="19"/>
  <c r="D15" i="19"/>
  <c r="F30" i="19"/>
  <c r="G34" i="19"/>
  <c r="H14" i="19" l="1"/>
  <c r="F7" i="20"/>
  <c r="H7" i="20"/>
  <c r="F14" i="19"/>
  <c r="F16" i="20"/>
  <c r="G16" i="20"/>
  <c r="H16" i="20"/>
  <c r="G14" i="19"/>
  <c r="D7" i="19"/>
  <c r="G7" i="19" s="1"/>
  <c r="G15" i="19"/>
  <c r="H15" i="19"/>
  <c r="F15" i="19"/>
  <c r="H31" i="19"/>
  <c r="F31" i="19"/>
  <c r="G31" i="19"/>
  <c r="F7" i="19"/>
  <c r="F42" i="18"/>
  <c r="F41" i="18"/>
  <c r="H40" i="18"/>
  <c r="G40" i="18"/>
  <c r="F40" i="18"/>
  <c r="H39" i="18"/>
  <c r="G39" i="18"/>
  <c r="F39" i="18"/>
  <c r="H38" i="18"/>
  <c r="G38" i="18"/>
  <c r="F38" i="18"/>
  <c r="H37" i="18"/>
  <c r="G37" i="18"/>
  <c r="F37" i="18"/>
  <c r="H36" i="18"/>
  <c r="G36" i="18"/>
  <c r="F36" i="18"/>
  <c r="C35" i="18"/>
  <c r="C34" i="18" s="1"/>
  <c r="B35" i="18"/>
  <c r="B34" i="18" s="1"/>
  <c r="D34" i="18"/>
  <c r="D35" i="18" s="1"/>
  <c r="H33" i="18"/>
  <c r="F33" i="18"/>
  <c r="H32" i="18"/>
  <c r="G32" i="18"/>
  <c r="F32" i="18"/>
  <c r="C31" i="18"/>
  <c r="C30" i="18" s="1"/>
  <c r="B31" i="18"/>
  <c r="B30" i="18" s="1"/>
  <c r="D30" i="18"/>
  <c r="H29" i="18"/>
  <c r="G29" i="18"/>
  <c r="F29" i="18"/>
  <c r="H28" i="18"/>
  <c r="G28" i="18"/>
  <c r="F28" i="18"/>
  <c r="H27" i="18"/>
  <c r="G27" i="18"/>
  <c r="F27" i="18"/>
  <c r="D26" i="18"/>
  <c r="C26" i="18"/>
  <c r="B26" i="18"/>
  <c r="H25" i="18"/>
  <c r="G25" i="18"/>
  <c r="F25" i="18"/>
  <c r="H24" i="18"/>
  <c r="F24" i="18"/>
  <c r="H23" i="18"/>
  <c r="G23" i="18"/>
  <c r="F23" i="18"/>
  <c r="F22" i="18"/>
  <c r="D22" i="18"/>
  <c r="C22" i="18"/>
  <c r="C16" i="18" s="1"/>
  <c r="B22" i="18"/>
  <c r="H21" i="18"/>
  <c r="G21" i="18"/>
  <c r="F21" i="18"/>
  <c r="H20" i="18"/>
  <c r="G20" i="18"/>
  <c r="F20" i="18"/>
  <c r="D19" i="18"/>
  <c r="G19" i="18" s="1"/>
  <c r="C19" i="18"/>
  <c r="B19" i="18"/>
  <c r="B16" i="18" s="1"/>
  <c r="H18" i="18"/>
  <c r="G18" i="18"/>
  <c r="F18" i="18"/>
  <c r="H17" i="18"/>
  <c r="G17" i="18"/>
  <c r="F17" i="18"/>
  <c r="H13" i="18"/>
  <c r="G13" i="18"/>
  <c r="F13" i="18"/>
  <c r="H12" i="18"/>
  <c r="G12" i="18"/>
  <c r="F12" i="18"/>
  <c r="H11" i="18"/>
  <c r="G11" i="18"/>
  <c r="F11" i="18"/>
  <c r="D10" i="18"/>
  <c r="C10" i="18"/>
  <c r="B10" i="18"/>
  <c r="D9" i="18"/>
  <c r="C9" i="18"/>
  <c r="C8" i="18" s="1"/>
  <c r="B9" i="18"/>
  <c r="B8" i="18" s="1"/>
  <c r="D8" i="18"/>
  <c r="E7" i="18"/>
  <c r="H7" i="19" l="1"/>
  <c r="D14" i="18"/>
  <c r="D16" i="18" s="1"/>
  <c r="B15" i="18"/>
  <c r="B14" i="18"/>
  <c r="H8" i="18"/>
  <c r="G26" i="18"/>
  <c r="C15" i="18"/>
  <c r="C14" i="18"/>
  <c r="B7" i="18"/>
  <c r="H9" i="18"/>
  <c r="F19" i="18"/>
  <c r="G22" i="18"/>
  <c r="H22" i="18"/>
  <c r="F26" i="18"/>
  <c r="H30" i="18"/>
  <c r="F34" i="18"/>
  <c r="H10" i="18"/>
  <c r="H19" i="18"/>
  <c r="H34" i="18"/>
  <c r="F14" i="18"/>
  <c r="H14" i="18"/>
  <c r="H26" i="18"/>
  <c r="C7" i="18"/>
  <c r="G16" i="18"/>
  <c r="F16" i="18"/>
  <c r="H16" i="18"/>
  <c r="G35" i="18"/>
  <c r="H35" i="18"/>
  <c r="F35" i="18"/>
  <c r="G10" i="18"/>
  <c r="G8" i="18"/>
  <c r="G9" i="18"/>
  <c r="G30" i="18"/>
  <c r="D31" i="18"/>
  <c r="D7" i="18"/>
  <c r="F8" i="18"/>
  <c r="F9" i="18"/>
  <c r="F10" i="18"/>
  <c r="G14" i="18"/>
  <c r="D15" i="18"/>
  <c r="F30" i="18"/>
  <c r="G34" i="18"/>
  <c r="F41" i="17"/>
  <c r="G15" i="18" l="1"/>
  <c r="H15" i="18"/>
  <c r="F15" i="18"/>
  <c r="H31" i="18"/>
  <c r="F31" i="18"/>
  <c r="G31" i="18"/>
  <c r="H7" i="18"/>
  <c r="F7" i="18"/>
  <c r="G7" i="18"/>
  <c r="F42" i="17"/>
  <c r="H40" i="17"/>
  <c r="G40" i="17"/>
  <c r="F40" i="17"/>
  <c r="H39" i="17"/>
  <c r="G39" i="17"/>
  <c r="F39" i="17"/>
  <c r="H38" i="17"/>
  <c r="G38" i="17"/>
  <c r="F38" i="17"/>
  <c r="H37" i="17"/>
  <c r="G37" i="17"/>
  <c r="F37" i="17"/>
  <c r="H36" i="17"/>
  <c r="G36" i="17"/>
  <c r="F36" i="17"/>
  <c r="C35" i="17"/>
  <c r="C34" i="17" s="1"/>
  <c r="B35" i="17"/>
  <c r="B34" i="17" s="1"/>
  <c r="D34" i="17"/>
  <c r="D35" i="17" s="1"/>
  <c r="H33" i="17"/>
  <c r="F33" i="17"/>
  <c r="H32" i="17"/>
  <c r="G32" i="17"/>
  <c r="F32" i="17"/>
  <c r="C31" i="17"/>
  <c r="C30" i="17" s="1"/>
  <c r="B31" i="17"/>
  <c r="B30" i="17" s="1"/>
  <c r="D30" i="17"/>
  <c r="D31" i="17" s="1"/>
  <c r="H29" i="17"/>
  <c r="G29" i="17"/>
  <c r="F29" i="17"/>
  <c r="H28" i="17"/>
  <c r="G28" i="17"/>
  <c r="F28" i="17"/>
  <c r="H27" i="17"/>
  <c r="G27" i="17"/>
  <c r="F27" i="17"/>
  <c r="D26" i="17"/>
  <c r="C26" i="17"/>
  <c r="B26" i="17"/>
  <c r="H25" i="17"/>
  <c r="G25" i="17"/>
  <c r="F25" i="17"/>
  <c r="H24" i="17"/>
  <c r="F24" i="17"/>
  <c r="H23" i="17"/>
  <c r="G23" i="17"/>
  <c r="F23" i="17"/>
  <c r="D22" i="17"/>
  <c r="C22" i="17"/>
  <c r="B22" i="17"/>
  <c r="H21" i="17"/>
  <c r="G21" i="17"/>
  <c r="F21" i="17"/>
  <c r="H20" i="17"/>
  <c r="G20" i="17"/>
  <c r="F20" i="17"/>
  <c r="D19" i="17"/>
  <c r="C19" i="17"/>
  <c r="B19" i="17"/>
  <c r="H18" i="17"/>
  <c r="G18" i="17"/>
  <c r="F18" i="17"/>
  <c r="H17" i="17"/>
  <c r="G17" i="17"/>
  <c r="F17" i="17"/>
  <c r="H13" i="17"/>
  <c r="G13" i="17"/>
  <c r="F13" i="17"/>
  <c r="H12" i="17"/>
  <c r="G12" i="17"/>
  <c r="F12" i="17"/>
  <c r="H11" i="17"/>
  <c r="G11" i="17"/>
  <c r="F11" i="17"/>
  <c r="D10" i="17"/>
  <c r="C10" i="17"/>
  <c r="B10" i="17"/>
  <c r="D9" i="17"/>
  <c r="F9" i="17" s="1"/>
  <c r="C9" i="17"/>
  <c r="C8" i="17" s="1"/>
  <c r="B9" i="17"/>
  <c r="B8" i="17" s="1"/>
  <c r="D8" i="17"/>
  <c r="F8" i="17" s="1"/>
  <c r="E7" i="17"/>
  <c r="B16" i="17" l="1"/>
  <c r="B15" i="17" s="1"/>
  <c r="F30" i="17"/>
  <c r="H10" i="17"/>
  <c r="H8" i="17"/>
  <c r="H30" i="17"/>
  <c r="F10" i="17"/>
  <c r="H9" i="17"/>
  <c r="C16" i="17"/>
  <c r="C14" i="17" s="1"/>
  <c r="G26" i="17"/>
  <c r="G22" i="17"/>
  <c r="G19" i="17"/>
  <c r="G9" i="17"/>
  <c r="G10" i="17"/>
  <c r="G8" i="17"/>
  <c r="D14" i="17"/>
  <c r="D16" i="17" s="1"/>
  <c r="H31" i="17"/>
  <c r="F31" i="17"/>
  <c r="G31" i="17"/>
  <c r="G35" i="17"/>
  <c r="H35" i="17"/>
  <c r="F35" i="17"/>
  <c r="F19" i="17"/>
  <c r="H19" i="17"/>
  <c r="F22" i="17"/>
  <c r="H22" i="17"/>
  <c r="F26" i="17"/>
  <c r="H26" i="17"/>
  <c r="G30" i="17"/>
  <c r="F34" i="17"/>
  <c r="H34" i="17"/>
  <c r="G34" i="17"/>
  <c r="C15" i="17" l="1"/>
  <c r="B14" i="17"/>
  <c r="B7" i="17" s="1"/>
  <c r="F14" i="17"/>
  <c r="C7" i="17"/>
  <c r="G14" i="17"/>
  <c r="D7" i="17"/>
  <c r="D15" i="17"/>
  <c r="H15" i="17" s="1"/>
  <c r="G16" i="17"/>
  <c r="H16" i="17"/>
  <c r="F16" i="17"/>
  <c r="H14" i="17" l="1"/>
  <c r="F15" i="17"/>
  <c r="G15" i="17"/>
  <c r="H7" i="17"/>
  <c r="F7" i="17"/>
  <c r="G7" i="17"/>
  <c r="F42" i="16"/>
  <c r="F41" i="16"/>
  <c r="H40" i="16"/>
  <c r="G40" i="16"/>
  <c r="F40" i="16"/>
  <c r="H39" i="16"/>
  <c r="G39" i="16"/>
  <c r="F39" i="16"/>
  <c r="H38" i="16"/>
  <c r="G38" i="16"/>
  <c r="F38" i="16"/>
  <c r="H37" i="16"/>
  <c r="G37" i="16"/>
  <c r="F37" i="16"/>
  <c r="H36" i="16"/>
  <c r="G36" i="16"/>
  <c r="F36" i="16"/>
  <c r="C35" i="16"/>
  <c r="C34" i="16" s="1"/>
  <c r="B35" i="16"/>
  <c r="D34" i="16"/>
  <c r="D35" i="16" s="1"/>
  <c r="B34" i="16"/>
  <c r="H33" i="16"/>
  <c r="F33" i="16"/>
  <c r="H32" i="16"/>
  <c r="G32" i="16"/>
  <c r="F32" i="16"/>
  <c r="C31" i="16"/>
  <c r="B31" i="16"/>
  <c r="B30" i="16" s="1"/>
  <c r="D30" i="16"/>
  <c r="F30" i="16" s="1"/>
  <c r="C30" i="16"/>
  <c r="H29" i="16"/>
  <c r="G29" i="16"/>
  <c r="F29" i="16"/>
  <c r="H28" i="16"/>
  <c r="G28" i="16"/>
  <c r="F28" i="16"/>
  <c r="H27" i="16"/>
  <c r="G27" i="16"/>
  <c r="F27" i="16"/>
  <c r="D26" i="16"/>
  <c r="G26" i="16" s="1"/>
  <c r="C26" i="16"/>
  <c r="B26" i="16"/>
  <c r="H25" i="16"/>
  <c r="G25" i="16"/>
  <c r="F25" i="16"/>
  <c r="H24" i="16"/>
  <c r="F24" i="16"/>
  <c r="H23" i="16"/>
  <c r="G23" i="16"/>
  <c r="F23" i="16"/>
  <c r="D22" i="16"/>
  <c r="C22" i="16"/>
  <c r="C16" i="16" s="1"/>
  <c r="B22" i="16"/>
  <c r="H21" i="16"/>
  <c r="G21" i="16"/>
  <c r="F21" i="16"/>
  <c r="H20" i="16"/>
  <c r="G20" i="16"/>
  <c r="F20" i="16"/>
  <c r="D19" i="16"/>
  <c r="G19" i="16" s="1"/>
  <c r="C19" i="16"/>
  <c r="B19" i="16"/>
  <c r="H18" i="16"/>
  <c r="G18" i="16"/>
  <c r="F18" i="16"/>
  <c r="H17" i="16"/>
  <c r="G17" i="16"/>
  <c r="F17" i="16"/>
  <c r="B16" i="16"/>
  <c r="B15" i="16" s="1"/>
  <c r="H13" i="16"/>
  <c r="G13" i="16"/>
  <c r="F13" i="16"/>
  <c r="H12" i="16"/>
  <c r="G12" i="16"/>
  <c r="F12" i="16"/>
  <c r="H11" i="16"/>
  <c r="G11" i="16"/>
  <c r="F11" i="16"/>
  <c r="D10" i="16"/>
  <c r="C10" i="16"/>
  <c r="B10" i="16"/>
  <c r="D9" i="16"/>
  <c r="C9" i="16"/>
  <c r="C8" i="16" s="1"/>
  <c r="B9" i="16"/>
  <c r="B8" i="16" s="1"/>
  <c r="D8" i="16"/>
  <c r="E7" i="16"/>
  <c r="C14" i="16" l="1"/>
  <c r="C15" i="16"/>
  <c r="B14" i="16"/>
  <c r="B7" i="16" s="1"/>
  <c r="G22" i="16"/>
  <c r="H30" i="16"/>
  <c r="F19" i="16"/>
  <c r="H22" i="16"/>
  <c r="F22" i="16"/>
  <c r="H19" i="16"/>
  <c r="D14" i="16"/>
  <c r="D16" i="16" s="1"/>
  <c r="H16" i="16" s="1"/>
  <c r="C7" i="16"/>
  <c r="G9" i="16"/>
  <c r="G8" i="16"/>
  <c r="G10" i="16"/>
  <c r="G35" i="16"/>
  <c r="H35" i="16"/>
  <c r="F35" i="16"/>
  <c r="F8" i="16"/>
  <c r="H8" i="16"/>
  <c r="F9" i="16"/>
  <c r="H9" i="16"/>
  <c r="F10" i="16"/>
  <c r="H10" i="16"/>
  <c r="F26" i="16"/>
  <c r="H26" i="16"/>
  <c r="G30" i="16"/>
  <c r="D31" i="16"/>
  <c r="F34" i="16"/>
  <c r="H34" i="16"/>
  <c r="G34" i="16"/>
  <c r="C30" i="10"/>
  <c r="D30" i="10"/>
  <c r="E30" i="10"/>
  <c r="F30" i="10"/>
  <c r="G30" i="10"/>
  <c r="H30" i="10"/>
  <c r="I30" i="10"/>
  <c r="J30" i="10"/>
  <c r="K30" i="10"/>
  <c r="L30" i="10"/>
  <c r="M30" i="10"/>
  <c r="N30" i="10"/>
  <c r="B30" i="10"/>
  <c r="C23" i="10"/>
  <c r="D23" i="10"/>
  <c r="E23" i="10"/>
  <c r="F23" i="10"/>
  <c r="G23" i="10"/>
  <c r="H23" i="10"/>
  <c r="I23" i="10"/>
  <c r="J23" i="10"/>
  <c r="K23" i="10"/>
  <c r="L23" i="10"/>
  <c r="M23" i="10"/>
  <c r="N23" i="10"/>
  <c r="B23" i="10"/>
  <c r="C18" i="10"/>
  <c r="D18" i="10"/>
  <c r="E18" i="10"/>
  <c r="F18" i="10"/>
  <c r="G18" i="10"/>
  <c r="H18" i="10"/>
  <c r="I18" i="10"/>
  <c r="J18" i="10"/>
  <c r="K18" i="10"/>
  <c r="L18" i="10"/>
  <c r="M18" i="10"/>
  <c r="N18" i="10"/>
  <c r="B18" i="10"/>
  <c r="C42" i="10"/>
  <c r="D42" i="10"/>
  <c r="E42" i="10"/>
  <c r="F42" i="10"/>
  <c r="G42" i="10"/>
  <c r="H42" i="10"/>
  <c r="I42" i="10"/>
  <c r="J42" i="10"/>
  <c r="K42" i="10"/>
  <c r="L42" i="10"/>
  <c r="M42" i="10"/>
  <c r="N42" i="10"/>
  <c r="B42" i="10"/>
  <c r="G14" i="16" l="1"/>
  <c r="F16" i="16"/>
  <c r="F14" i="16"/>
  <c r="D15" i="16"/>
  <c r="H15" i="16" s="1"/>
  <c r="G16" i="16"/>
  <c r="D7" i="16"/>
  <c r="G7" i="16" s="1"/>
  <c r="H14" i="16"/>
  <c r="F7" i="16"/>
  <c r="H31" i="16"/>
  <c r="F31" i="16"/>
  <c r="G31" i="16"/>
  <c r="F15" i="16"/>
  <c r="G36" i="15"/>
  <c r="G37" i="15"/>
  <c r="G38" i="15"/>
  <c r="G32" i="15"/>
  <c r="G28" i="15"/>
  <c r="G25" i="15"/>
  <c r="G21" i="15"/>
  <c r="G15" i="16" l="1"/>
  <c r="H7" i="16"/>
  <c r="D6" i="10"/>
  <c r="E6" i="10"/>
  <c r="F6" i="10"/>
  <c r="G6" i="10"/>
  <c r="H6" i="10"/>
  <c r="I6" i="10"/>
  <c r="J6" i="10"/>
  <c r="K6" i="10"/>
  <c r="L6" i="10"/>
  <c r="M6" i="10"/>
  <c r="N6" i="10"/>
  <c r="C6" i="10"/>
  <c r="O52" i="10" l="1"/>
  <c r="F42" i="15" l="1"/>
  <c r="F41" i="15"/>
  <c r="H40" i="15"/>
  <c r="G40" i="15"/>
  <c r="F40" i="15"/>
  <c r="H39" i="15"/>
  <c r="G39" i="15"/>
  <c r="F39" i="15"/>
  <c r="H38" i="15"/>
  <c r="F38" i="15"/>
  <c r="H37" i="15"/>
  <c r="F37" i="15"/>
  <c r="H36" i="15"/>
  <c r="F36" i="15"/>
  <c r="C35" i="15"/>
  <c r="C34" i="15" s="1"/>
  <c r="B35" i="15"/>
  <c r="B34" i="15" s="1"/>
  <c r="D34" i="15"/>
  <c r="H33" i="15"/>
  <c r="F33" i="15"/>
  <c r="H32" i="15"/>
  <c r="F32" i="15"/>
  <c r="C31" i="15"/>
  <c r="C30" i="15" s="1"/>
  <c r="B31" i="15"/>
  <c r="B30" i="15" s="1"/>
  <c r="D30" i="15"/>
  <c r="H29" i="15"/>
  <c r="G29" i="15"/>
  <c r="F29" i="15"/>
  <c r="H28" i="15"/>
  <c r="F28" i="15"/>
  <c r="H27" i="15"/>
  <c r="G27" i="15"/>
  <c r="F27" i="15"/>
  <c r="D26" i="15"/>
  <c r="H26" i="15" s="1"/>
  <c r="C26" i="15"/>
  <c r="B26" i="15"/>
  <c r="H25" i="15"/>
  <c r="F25" i="15"/>
  <c r="H24" i="15"/>
  <c r="G24" i="15"/>
  <c r="F24" i="15"/>
  <c r="H23" i="15"/>
  <c r="G23" i="15"/>
  <c r="F23" i="15"/>
  <c r="D22" i="15"/>
  <c r="C22" i="15"/>
  <c r="B22" i="15"/>
  <c r="H21" i="15"/>
  <c r="F21" i="15"/>
  <c r="H20" i="15"/>
  <c r="G20" i="15"/>
  <c r="F20" i="15"/>
  <c r="D19" i="15"/>
  <c r="F19" i="15" s="1"/>
  <c r="C19" i="15"/>
  <c r="B19" i="15"/>
  <c r="H18" i="15"/>
  <c r="G18" i="15"/>
  <c r="F18" i="15"/>
  <c r="H17" i="15"/>
  <c r="G17" i="15"/>
  <c r="F17" i="15"/>
  <c r="H13" i="15"/>
  <c r="G13" i="15"/>
  <c r="F13" i="15"/>
  <c r="H12" i="15"/>
  <c r="G12" i="15"/>
  <c r="F12" i="15"/>
  <c r="H11" i="15"/>
  <c r="G11" i="15"/>
  <c r="F11" i="15"/>
  <c r="D10" i="15"/>
  <c r="C10" i="15"/>
  <c r="B10" i="15"/>
  <c r="D9" i="15"/>
  <c r="H9" i="15" s="1"/>
  <c r="C9" i="15"/>
  <c r="C8" i="15" s="1"/>
  <c r="B9" i="15"/>
  <c r="D8" i="15"/>
  <c r="H8" i="15" s="1"/>
  <c r="B8" i="15"/>
  <c r="E7" i="15"/>
  <c r="B16" i="15" l="1"/>
  <c r="H22" i="15"/>
  <c r="H10" i="15"/>
  <c r="D31" i="15"/>
  <c r="G31" i="15" s="1"/>
  <c r="G30" i="15"/>
  <c r="H34" i="15"/>
  <c r="G19" i="15"/>
  <c r="C16" i="15"/>
  <c r="C15" i="15" s="1"/>
  <c r="H19" i="15"/>
  <c r="B15" i="15"/>
  <c r="B14" i="15"/>
  <c r="B7" i="15" s="1"/>
  <c r="H31" i="15"/>
  <c r="F31" i="15"/>
  <c r="G10" i="15"/>
  <c r="G22" i="15"/>
  <c r="G34" i="15"/>
  <c r="G8" i="15"/>
  <c r="G9" i="15"/>
  <c r="G26" i="15"/>
  <c r="H30" i="15"/>
  <c r="D35" i="15"/>
  <c r="F8" i="15"/>
  <c r="F9" i="15"/>
  <c r="F10" i="15"/>
  <c r="D14" i="15"/>
  <c r="F22" i="15"/>
  <c r="F26" i="15"/>
  <c r="F30" i="15"/>
  <c r="F34" i="15"/>
  <c r="G11" i="13"/>
  <c r="G12" i="13"/>
  <c r="G13" i="13"/>
  <c r="G17" i="13"/>
  <c r="G18" i="13"/>
  <c r="G20" i="13"/>
  <c r="G23" i="13"/>
  <c r="G24" i="13"/>
  <c r="G27" i="13"/>
  <c r="G29" i="13"/>
  <c r="G39" i="13"/>
  <c r="G40" i="13"/>
  <c r="C14" i="15" l="1"/>
  <c r="C7" i="15" s="1"/>
  <c r="H35" i="15"/>
  <c r="F35" i="15"/>
  <c r="G35" i="15"/>
  <c r="D16" i="15"/>
  <c r="D15" i="15"/>
  <c r="G14" i="15"/>
  <c r="H14" i="15"/>
  <c r="F14" i="15"/>
  <c r="D7" i="15"/>
  <c r="H11" i="13"/>
  <c r="H12" i="13"/>
  <c r="H13" i="13"/>
  <c r="H17" i="13"/>
  <c r="H18" i="13"/>
  <c r="H20" i="13"/>
  <c r="H21" i="13"/>
  <c r="H23" i="13"/>
  <c r="H24" i="13"/>
  <c r="H25" i="13"/>
  <c r="H27" i="13"/>
  <c r="H28" i="13"/>
  <c r="H29" i="13"/>
  <c r="H32" i="13"/>
  <c r="H33" i="13"/>
  <c r="H36" i="13"/>
  <c r="H37" i="13"/>
  <c r="H38" i="13"/>
  <c r="H39" i="13"/>
  <c r="H40" i="13"/>
  <c r="H7" i="15" l="1"/>
  <c r="F7" i="15"/>
  <c r="G7" i="15"/>
  <c r="G15" i="15"/>
  <c r="H15" i="15"/>
  <c r="F15" i="15"/>
  <c r="G16" i="15"/>
  <c r="H16" i="15"/>
  <c r="F16" i="15"/>
  <c r="D10" i="13"/>
  <c r="D9" i="13"/>
  <c r="F42" i="13"/>
  <c r="F41" i="13"/>
  <c r="F40" i="13"/>
  <c r="F39" i="13"/>
  <c r="F38" i="13"/>
  <c r="F37" i="13"/>
  <c r="F36" i="13"/>
  <c r="C35" i="13"/>
  <c r="C34" i="13" s="1"/>
  <c r="B35" i="13"/>
  <c r="B34" i="13" s="1"/>
  <c r="D34" i="13"/>
  <c r="F33" i="13"/>
  <c r="F32" i="13"/>
  <c r="C31" i="13"/>
  <c r="B31" i="13"/>
  <c r="B30" i="13" s="1"/>
  <c r="D30" i="13"/>
  <c r="C30" i="13"/>
  <c r="F29" i="13"/>
  <c r="F28" i="13"/>
  <c r="F27" i="13"/>
  <c r="D26" i="13"/>
  <c r="C26" i="13"/>
  <c r="B26" i="13"/>
  <c r="F25" i="13"/>
  <c r="F24" i="13"/>
  <c r="F23" i="13"/>
  <c r="D22" i="13"/>
  <c r="C22" i="13"/>
  <c r="B22" i="13"/>
  <c r="F21" i="13"/>
  <c r="F20" i="13"/>
  <c r="D19" i="13"/>
  <c r="D14" i="13" s="1"/>
  <c r="C19" i="13"/>
  <c r="B19" i="13"/>
  <c r="B16" i="13" s="1"/>
  <c r="F18" i="13"/>
  <c r="F17" i="13"/>
  <c r="F13" i="13"/>
  <c r="F12" i="13"/>
  <c r="F11" i="13"/>
  <c r="C10" i="13"/>
  <c r="B10" i="13"/>
  <c r="F9" i="13"/>
  <c r="C9" i="13"/>
  <c r="C8" i="13" s="1"/>
  <c r="B9" i="13"/>
  <c r="B8" i="13" s="1"/>
  <c r="D8" i="13"/>
  <c r="E7" i="13"/>
  <c r="F41" i="11"/>
  <c r="F40" i="11"/>
  <c r="F39" i="11"/>
  <c r="G38" i="11"/>
  <c r="F38" i="11"/>
  <c r="F37" i="11"/>
  <c r="F36" i="11"/>
  <c r="F35" i="11"/>
  <c r="C34" i="11"/>
  <c r="C33" i="11" s="1"/>
  <c r="B34" i="11"/>
  <c r="B33" i="11" s="1"/>
  <c r="D33" i="11"/>
  <c r="D34" i="11" s="1"/>
  <c r="F32" i="11"/>
  <c r="F31" i="11"/>
  <c r="C30" i="11"/>
  <c r="C29" i="11" s="1"/>
  <c r="B30" i="11"/>
  <c r="D29" i="11"/>
  <c r="F29" i="11" s="1"/>
  <c r="B29" i="11"/>
  <c r="F28" i="11"/>
  <c r="F27" i="11"/>
  <c r="F26" i="11"/>
  <c r="F25" i="11"/>
  <c r="D25" i="11"/>
  <c r="C25" i="11"/>
  <c r="C15" i="11" s="1"/>
  <c r="B25" i="11"/>
  <c r="F24" i="11"/>
  <c r="F23" i="11"/>
  <c r="F22" i="11"/>
  <c r="D21" i="11"/>
  <c r="F21" i="11" s="1"/>
  <c r="C21" i="11"/>
  <c r="B21" i="11"/>
  <c r="F20" i="11"/>
  <c r="F19" i="11"/>
  <c r="D18" i="11"/>
  <c r="F18" i="11" s="1"/>
  <c r="C18" i="11"/>
  <c r="B18" i="11"/>
  <c r="B15" i="11" s="1"/>
  <c r="F17" i="11"/>
  <c r="F16" i="11"/>
  <c r="D13" i="11"/>
  <c r="F13" i="11" s="1"/>
  <c r="F12" i="11"/>
  <c r="F11" i="11"/>
  <c r="F10" i="11"/>
  <c r="F9" i="11"/>
  <c r="C9" i="11"/>
  <c r="B9" i="11"/>
  <c r="F8" i="11"/>
  <c r="C8" i="11"/>
  <c r="B8" i="11"/>
  <c r="B7" i="11" s="1"/>
  <c r="D7" i="11"/>
  <c r="F7" i="11" s="1"/>
  <c r="C7" i="11"/>
  <c r="E6" i="11"/>
  <c r="B14" i="13" l="1"/>
  <c r="B7" i="13" s="1"/>
  <c r="B15" i="13"/>
  <c r="B14" i="11"/>
  <c r="B13" i="11"/>
  <c r="B6" i="11" s="1"/>
  <c r="F30" i="13"/>
  <c r="H30" i="13"/>
  <c r="F19" i="13"/>
  <c r="G19" i="13"/>
  <c r="H19" i="13"/>
  <c r="G9" i="13"/>
  <c r="H9" i="13"/>
  <c r="G8" i="13"/>
  <c r="H8" i="13"/>
  <c r="G10" i="13"/>
  <c r="H10" i="13"/>
  <c r="H34" i="13"/>
  <c r="G34" i="13"/>
  <c r="G26" i="13"/>
  <c r="H26" i="13"/>
  <c r="H14" i="13"/>
  <c r="F22" i="13"/>
  <c r="G22" i="13"/>
  <c r="H22" i="13"/>
  <c r="D35" i="13"/>
  <c r="F26" i="13"/>
  <c r="F14" i="13"/>
  <c r="F8" i="13"/>
  <c r="F10" i="13"/>
  <c r="C16" i="13"/>
  <c r="C15" i="13" s="1"/>
  <c r="D15" i="13"/>
  <c r="D16" i="13"/>
  <c r="D31" i="13"/>
  <c r="D7" i="13"/>
  <c r="H7" i="13" s="1"/>
  <c r="F34" i="13"/>
  <c r="C14" i="11"/>
  <c r="C13" i="11"/>
  <c r="C6" i="11" s="1"/>
  <c r="G34" i="11"/>
  <c r="F34" i="11"/>
  <c r="D30" i="11"/>
  <c r="F30" i="11" s="1"/>
  <c r="D14" i="11"/>
  <c r="F14" i="11" s="1"/>
  <c r="D15" i="11"/>
  <c r="F15" i="11" s="1"/>
  <c r="G33" i="11"/>
  <c r="D6" i="11"/>
  <c r="F33" i="11"/>
  <c r="F31" i="13" l="1"/>
  <c r="H31" i="13"/>
  <c r="H35" i="13"/>
  <c r="G35" i="13"/>
  <c r="G16" i="13"/>
  <c r="H16" i="13"/>
  <c r="G15" i="13"/>
  <c r="H15" i="13"/>
  <c r="F35" i="13"/>
  <c r="F15" i="13"/>
  <c r="F16" i="13"/>
  <c r="C14" i="13"/>
  <c r="F7" i="13"/>
  <c r="F6" i="11"/>
  <c r="G6" i="11"/>
  <c r="C37" i="10"/>
  <c r="D37" i="10"/>
  <c r="E37" i="10"/>
  <c r="F37" i="10"/>
  <c r="G37" i="10"/>
  <c r="H37" i="10"/>
  <c r="I37" i="10"/>
  <c r="L37" i="10"/>
  <c r="M37" i="10"/>
  <c r="N37" i="10"/>
  <c r="B37" i="10"/>
  <c r="C13" i="10"/>
  <c r="D13" i="10"/>
  <c r="E13" i="10"/>
  <c r="F13" i="10"/>
  <c r="G13" i="10"/>
  <c r="H13" i="10"/>
  <c r="I13" i="10"/>
  <c r="J13" i="10"/>
  <c r="K13" i="10"/>
  <c r="L13" i="10"/>
  <c r="M13" i="10"/>
  <c r="N13" i="10"/>
  <c r="B13" i="10"/>
  <c r="B4" i="10" s="1"/>
  <c r="B6" i="10"/>
  <c r="O38" i="10"/>
  <c r="O40" i="10"/>
  <c r="O43" i="10"/>
  <c r="O45" i="10"/>
  <c r="O47" i="10"/>
  <c r="O49" i="10"/>
  <c r="O51" i="10"/>
  <c r="O35" i="10"/>
  <c r="O33" i="10"/>
  <c r="O31" i="10"/>
  <c r="O23" i="10"/>
  <c r="O24" i="10"/>
  <c r="O26" i="10"/>
  <c r="O28" i="10"/>
  <c r="O30" i="10"/>
  <c r="O19" i="10"/>
  <c r="O21" i="10"/>
  <c r="O18" i="10"/>
  <c r="O16" i="10"/>
  <c r="O14" i="10"/>
  <c r="C7" i="13" l="1"/>
  <c r="G7" i="13" s="1"/>
  <c r="G14" i="13"/>
  <c r="O42" i="10"/>
  <c r="K4" i="10"/>
  <c r="J4" i="10"/>
  <c r="O13" i="10"/>
  <c r="N4" i="10"/>
  <c r="L4" i="10"/>
  <c r="H4" i="10"/>
  <c r="F4" i="10"/>
  <c r="D4" i="10"/>
  <c r="O6" i="10"/>
  <c r="M4" i="10"/>
  <c r="I4" i="10"/>
  <c r="G4" i="10"/>
  <c r="E4" i="10"/>
  <c r="O37" i="10"/>
  <c r="C4" i="10"/>
  <c r="O11" i="10"/>
  <c r="O9" i="10"/>
  <c r="O7" i="10"/>
  <c r="O4" i="10" l="1"/>
  <c r="F18" i="7"/>
  <c r="E6" i="7" l="1"/>
  <c r="F29" i="7"/>
  <c r="F28" i="7"/>
  <c r="D27" i="7"/>
  <c r="F27" i="7" s="1"/>
  <c r="G27" i="7" s="1"/>
  <c r="D26" i="7"/>
  <c r="F26" i="7" s="1"/>
  <c r="F36" i="7" l="1"/>
  <c r="G36" i="7" s="1"/>
  <c r="F35" i="7"/>
  <c r="G35" i="7" s="1"/>
  <c r="F34" i="7"/>
  <c r="G34" i="7" s="1"/>
  <c r="G33" i="7"/>
  <c r="G32" i="7"/>
  <c r="D31" i="7"/>
  <c r="C31" i="7"/>
  <c r="C30" i="7" s="1"/>
  <c r="G29" i="7"/>
  <c r="G28" i="7"/>
  <c r="C27" i="7"/>
  <c r="C26" i="7" s="1"/>
  <c r="F25" i="7"/>
  <c r="G25" i="7" s="1"/>
  <c r="F24" i="7"/>
  <c r="G24" i="7" s="1"/>
  <c r="F23" i="7"/>
  <c r="G23" i="7" s="1"/>
  <c r="D22" i="7"/>
  <c r="C22" i="7"/>
  <c r="F21" i="7"/>
  <c r="G21" i="7" s="1"/>
  <c r="F20" i="7"/>
  <c r="G20" i="7" s="1"/>
  <c r="F19" i="7"/>
  <c r="G19" i="7" s="1"/>
  <c r="F17" i="7"/>
  <c r="G17" i="7" s="1"/>
  <c r="F16" i="7"/>
  <c r="G16" i="7" s="1"/>
  <c r="F15" i="7"/>
  <c r="C15" i="7"/>
  <c r="C9" i="7" s="1"/>
  <c r="F14" i="7"/>
  <c r="G14" i="7" s="1"/>
  <c r="F13" i="7"/>
  <c r="G13" i="7" s="1"/>
  <c r="D12" i="7"/>
  <c r="F12" i="7" s="1"/>
  <c r="G12" i="7" s="1"/>
  <c r="F11" i="7"/>
  <c r="G11" i="7" s="1"/>
  <c r="F10" i="7"/>
  <c r="G10" i="7" s="1"/>
  <c r="C7" i="7"/>
  <c r="B6" i="7"/>
  <c r="F31" i="7" l="1"/>
  <c r="G31" i="7" s="1"/>
  <c r="G18" i="7"/>
  <c r="D9" i="7"/>
  <c r="D8" i="7" s="1"/>
  <c r="D7" i="7" s="1"/>
  <c r="C6" i="7"/>
  <c r="F22" i="7"/>
  <c r="G22" i="7" s="1"/>
  <c r="G15" i="7"/>
  <c r="F9" i="7"/>
  <c r="G26" i="7"/>
  <c r="D30" i="7"/>
  <c r="F30" i="7" l="1"/>
  <c r="G30" i="7" s="1"/>
  <c r="D6" i="7"/>
  <c r="G6" i="7" s="1"/>
  <c r="G9" i="7"/>
  <c r="F8" i="7"/>
  <c r="F6" i="7" l="1"/>
  <c r="G8" i="7"/>
  <c r="F7" i="7"/>
  <c r="G7" i="7" s="1"/>
</calcChain>
</file>

<file path=xl/sharedStrings.xml><?xml version="1.0" encoding="utf-8"?>
<sst xmlns="http://schemas.openxmlformats.org/spreadsheetml/2006/main" count="508" uniqueCount="148">
  <si>
    <t>แผนงาน/ผลผลิต/กิจกรรม/โครงการ</t>
  </si>
  <si>
    <t>เป้าหมาย</t>
  </si>
  <si>
    <t>ผลการดำเนินงาน</t>
  </si>
  <si>
    <t>บูรณาการ</t>
  </si>
  <si>
    <t>รวมแผน – ผลทั้งสิ้น</t>
  </si>
  <si>
    <t xml:space="preserve">             - หลักสูตรเทคโนโลยีชั้นสูง</t>
  </si>
  <si>
    <t xml:space="preserve">             - หลักสูตรยกระดับทั่วไป</t>
  </si>
  <si>
    <t xml:space="preserve">             - ยกระดับฝีมือแรงงาน</t>
  </si>
  <si>
    <t xml:space="preserve">             - ฝึกอาชีพเสริม</t>
  </si>
  <si>
    <t xml:space="preserve">             - เตรียมเข้าทำงาน</t>
  </si>
  <si>
    <t>โครงการฝึกอบรมฝีมือแรงงานตามโครงการอันเนื่องมาจากพระราชดำริ</t>
  </si>
  <si>
    <t xml:space="preserve">             - ยกระดับหลักสูตรเทคโนโลยีชั้นสูง </t>
  </si>
  <si>
    <t xml:space="preserve">             - ยกระดับหลักสูตรยกระดับทั่วไป</t>
  </si>
  <si>
    <t>แผนงาน  เพิ่มประสิทธิภาพการบริหารจัดการและคุ้มครองแรงงาน</t>
  </si>
  <si>
    <t>บูรณาการร่วมกับหน่วยงานภายนอก  (กิจกรรมยกระดับฝีมือ)</t>
  </si>
  <si>
    <t>บูรณาการร่วมกับหน่วยงานภายนอก  (กิจกรรมการฝึกอาชีพเสริม)</t>
  </si>
  <si>
    <t xml:space="preserve">ผลการดำเนินงานพัฒนาฝีมือแรงงาน ประจำปีงบประมาณ พ.ศ. ๒๕๕๘  </t>
  </si>
  <si>
    <t>รายการ  เพิ่มศักยภาพแรงงานไทยขับเคลื่อนการแข่งขันของภาคอุตสาหกรรมในการเข้าสู่ประชาคมอาเซียน</t>
  </si>
  <si>
    <t>แผน</t>
  </si>
  <si>
    <t>รวมผลงานทั้งหมด</t>
  </si>
  <si>
    <t>กิจกรรม  ฝึกอาชีพแรงงานกลุ่มเฉพาะ</t>
  </si>
  <si>
    <t xml:space="preserve">เป้าหมายทั้งปี </t>
  </si>
  <si>
    <t>ผลงาน</t>
  </si>
  <si>
    <t>ต.ค. ๕๗ – ก.ย. ๕๘</t>
  </si>
  <si>
    <t>ผลผลิต/กิจกรรม/หน่วยงาน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</si>
  <si>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</si>
  <si>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</si>
  <si>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</si>
  <si>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</si>
  <si>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</si>
  <si>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</si>
  <si>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</si>
  <si>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</si>
  <si>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</t>
  </si>
  <si>
    <t>ก.ค.</t>
  </si>
  <si>
    <t>ส.ค.</t>
  </si>
  <si>
    <t>ก.ย.</t>
  </si>
  <si>
    <t>รวม</t>
  </si>
  <si>
    <t>เป้าหมายรวม</t>
  </si>
  <si>
    <t>ผลการดำเนินงานรวม</t>
  </si>
  <si>
    <t>ผล</t>
  </si>
  <si>
    <t xml:space="preserve">รายการ  พัฒนาศักยภาพแรงงานไทยเพื่อส่งเสริมความสามารถของภาคบริการและการ ท่องเที่ยวสู่รายได้และการแข่งขัน </t>
  </si>
  <si>
    <t>ผลผลิต  เพิ่มประสิทธิภาพของแรงงานรองรับประชาคมอาเซียน</t>
  </si>
  <si>
    <t>เป้า ต.ค. ๕๗ ถึง ก.ย. ๕๘</t>
  </si>
  <si>
    <t>แผนงาน  ดำเนินการตามกรอบข้อตกลงของประชาคมอาเซียน</t>
  </si>
  <si>
    <t>กิจกรรม  เพิ่มขีดความสามารถของแรงงานรองรับประชาคมอาเซียน</t>
  </si>
  <si>
    <t xml:space="preserve">รายการ  พัฒนาขีดความสามารถด้านภาษาให้แก่แรงงานไทยฯ  </t>
  </si>
  <si>
    <t>รายการ  ฝึกอบรมผู้ประกอบอาหารรองรับครัวไทยสู่ครัวโลก</t>
  </si>
  <si>
    <t>รายการ  พัฒนาฝีมือแรงงานส่งเสริมศักยภาพอุตสาหกรรมยานยนต์และชิ้นส่วน</t>
  </si>
  <si>
    <t>รายการ  พัฒนาฝีมือแรงงานรองรับการพัฒนาโครงสร้างพื้นฐานคมนาคมและการขนส่ง</t>
  </si>
  <si>
    <t>แผนงาน  เทิดทูน พิทักษ์ และรักษาสถาบันพระมหากษัตริย์</t>
  </si>
  <si>
    <t>กิจกรรม  ฝึกอบรมฝีมือแรงงานตามโครงการอันเนื่องมาจากพระราชดำริ</t>
  </si>
  <si>
    <t>ผลผลิต 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</si>
  <si>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>กิจกรรม  พัฒนาฝีมือเพื่อเพิ่มโอกาสในการประกอบอาชีพ</t>
  </si>
  <si>
    <t>กิจกรรม  พัฒนา/ส่งเสริมการประกอบอาชีพอิสระ</t>
  </si>
  <si>
    <t>กิจกรรม  ทดสอบมาตรฐานฝีมือแรงงาน</t>
  </si>
  <si>
    <t>กิจกรรม  ส่งเสริมและสนับสนุนให้สถานประกอบกิจการดำเนินการฝึกอบรมฝีมือแรงงานตาม พ.ร.บ. ส่งเสริมการพัฒนาฝีมือแรงงาน พ.ศ. ๒๕๔๕</t>
  </si>
  <si>
    <t>กิจกรรม  พัฒนาศักยภาพแรงงานเพื่อรองรับการจ่ายค่าจ้างตามมาตรฐานฝีมือแรงงาน</t>
  </si>
  <si>
    <t>สถาบันพัฒนาฝีมือแรงงานภาค 2 สุพรรณบุรี ณ 30 กันยายน 2558</t>
  </si>
  <si>
    <t>ร้อยละผลงานตามแผน</t>
  </si>
  <si>
    <t>แผน - ผลการดำเนินงานพัฒนาฝีมือแรงงาน ประจำปีงบประมาณ พ.ศ. 2559</t>
  </si>
  <si>
    <t xml:space="preserve">จำแนกตามผลผลิต/กิจกรรม/กลุ่มงาน/ฝ่าย/เดือน  (ตามแผน)  </t>
  </si>
  <si>
    <t>เตรียมเข้าทำงาน (280-840 ชม.)</t>
  </si>
  <si>
    <t>ฝึกอาชีพเสริม (18-30 ชม)</t>
  </si>
  <si>
    <t>เทคโนโลยีชั้นสูง</t>
  </si>
  <si>
    <t>ยกระดับทั่วไป (30 ชม.)</t>
  </si>
  <si>
    <t>ฝึกอาชีพเสริม (18-30 ชม.)</t>
  </si>
  <si>
    <t xml:space="preserve">ยกเทคโนโลยีชั้นสูง (30 ชม.) </t>
  </si>
  <si>
    <t>ยกระดับทั่วไป (30 ชม)</t>
  </si>
  <si>
    <t>โครงการ  พัฒนาฝีมือแรงงานร่วมเทิดทูนสถาบันพระมหากษัตริย์</t>
  </si>
  <si>
    <t>ผลผลิต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</si>
  <si>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>8. ผลผลิต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</si>
  <si>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>8.1 พัฒนาฝีมือเพื่อเพิ่มโอกาสในการประกอบอาชีพ</t>
  </si>
  <si>
    <t>8.2 พัฒนา/ส่งเสริมการประกอบอาชีพอิสระ</t>
  </si>
  <si>
    <t>8.3 ทดสอบมาตรฐานฝีมือแรงงานแห่งชาติ</t>
  </si>
  <si>
    <t>8.6 ส่งเสริมและสนับสนุนให้สถานประกอบกิจการดำเนินการฝึกอบรมฝีมือแรงงานตาม พ.ร.บ.ส่งเสริมฯ</t>
  </si>
  <si>
    <t>แห่ง</t>
  </si>
  <si>
    <t>3. โครงการ  ฝึกอบรมฝีมือแรงงานรองรับระบบขนส่งบริการ  โลจิสติกส์และการก่อสร้าง</t>
  </si>
  <si>
    <t>5.2 ฝึกอบรมฝีมือแรงงานรองรับภาคอุตสาหกรรมในการเข้าสู่ประชาคมอาเซียน</t>
  </si>
  <si>
    <t>(1) อบรมความสามารถด้านภาษาฯ (ยก)</t>
  </si>
  <si>
    <t>(2) ฝึกอบรมผู้ประกอบอาหารรองรับครัวไทยฯ (ยก)</t>
  </si>
  <si>
    <t>(3) ฝึกอบรมฝีมือแรงงานส่งเสริมศักยภาพอุตสาหกรรมยานยนต์และชิ้นส่วน</t>
  </si>
  <si>
    <t>(4) ฝึกอบรมฝีมือแรงงานไทยเพื่อส่งเสริมความสามารถของภาคบริการและการท่องเที่ยว</t>
  </si>
  <si>
    <t xml:space="preserve">ยกระดับทั่วไป (30 ชม.) </t>
  </si>
  <si>
    <t>(5) พัฒนาบุคลากรด้านการท่องเที่ยวให้ได้มาตรฐานสมรรถนะร่วมวิชาชีพการท่องเที่ยวอาเซียน  (ยกระดับทั่วไป 30 ชม.)</t>
  </si>
  <si>
    <t>(6) ฝึกอบรมฝีมือแรงงานไทยขับเคลื่อนการแข่งขันของภาคอุตสาหกรรม</t>
  </si>
  <si>
    <t>7. โครงการ  พัฒนาฝีมือแรงงานร่วมเทิดทูนสถาบันพระมหากษัตริย์</t>
  </si>
  <si>
    <t>7.1 ฝึกอบรมฝีมือแรงงานตามโครงการอันเนื่องมาจากพระราชดำริ</t>
  </si>
  <si>
    <t>7.2 ฝึกอาชีพแรงงานกลุ่มเฉพาะ</t>
  </si>
  <si>
    <t>ผลการดำเนินงานพัฒนาฝีมือแรงงาน ประจำปีงบประมาณ พ.ศ. 2559</t>
  </si>
  <si>
    <t>รวมแผน - ผลทั้งสิ้น</t>
  </si>
  <si>
    <t>แผนงาน  พัฒนาระบบบริหารจัดการขนส่งสินค้าและบริการของประเทศ</t>
  </si>
  <si>
    <t>กิจกรรม  ฝึกอบรมฝีมือแรงงานรองรับระบบขนส่งบริการ  โลจิสติกส์และการก่อสร้าง</t>
  </si>
  <si>
    <t>แผนงาน  ส่งเสริมบทบาทและการใช้โอกาสในการเข้าสู่ประชาคมอาเซียน</t>
  </si>
  <si>
    <t>กิจกรรม  ฝึกอบรมฝีมือแรงงานรองรับภาคอุตสาหกรรมในการเข้าสู่ประชาคมอาเซียน</t>
  </si>
  <si>
    <t>รายการ  ฝึกอบรมฝีมือแรงงานส่งเสริมศักยภาพอุตสาหกรรมยานยนต์และชิ้นส่วน</t>
  </si>
  <si>
    <t>รายการ  ฝึกอบรมฝีมือแรงงานไทยเพื่อส่งเสริมความสามารถของภาคบริการและการท่องเที่ยว</t>
  </si>
  <si>
    <t>รายการ  อบรมความสามารถด้านภาษาให้แก่แรงงานไทยเพื่อรองรับประชาคมอาเซียน</t>
  </si>
  <si>
    <t>รายการ  ฝึกอบรมฝีมือแรงงานไทยขับเคลื่อนการแข่งขันของภาคอุตสาหกรรม</t>
  </si>
  <si>
    <t>กิจกรรม  ทดสอบมาตรฐานฝีมือแรงงานแห่งชาติ</t>
  </si>
  <si>
    <t>กิจกรรม  ส่งเสริมและสนับสนุนให้สถานประกอบกิจการดำเนินการฝึกอบรมฝีมือแรงงานตาม พ.ร.บ.ส่งเสริมฯ</t>
  </si>
  <si>
    <t>บูรณาการยกระดับฝีมือแรงงาน</t>
  </si>
  <si>
    <t>บูรณาการฝึกอาชีพเสริม</t>
  </si>
  <si>
    <t>กิจกรรม พัฒนาศักยภาพแรงงานเพื่อเตรียมความพร้อมในการเข้ารับการประเมินความรู้ ความสามารถตาม พ.ร.บ.ส่งเสริมฯ (ฉบับที่ 2) พ.ศ.2557  รายการ  พัฒนาศักยภาพแรงงานเพื่อรองรับการจ่ายค่าจ้างตามมาตรฐานฝีมือ</t>
  </si>
  <si>
    <t>ผลผลิต  ฝึกอบรมฝีมือแรงงานรองรับระบบขนส่งบริการ  โลจิสติกส์และการก่อสร้าง</t>
  </si>
  <si>
    <t>ผลผลิต  การพัฒนาฝีมือแรงงานรองรับประชาคมอาเซียน</t>
  </si>
  <si>
    <t>รายการ  พัฒนาบุคลากรด้านการท่องเที่ยวให้ได้มาตรฐานสมรรถนะร่วมวิชาชีพการท่องเที่ยวอาเซียน (ยกระดับทั่วไป)</t>
  </si>
  <si>
    <t xml:space="preserve">             - ยกเทคโนโลยีชั้นสูง</t>
  </si>
  <si>
    <t xml:space="preserve">             - ยกระดับทั่วไป</t>
  </si>
  <si>
    <t>เป้า ต.ค. ๕8</t>
  </si>
  <si>
    <t>เป้า ต.ค. ถึง พ.ย. 58</t>
  </si>
  <si>
    <t>ร้อยละผลงานเป้าหมายทั้งปี</t>
  </si>
  <si>
    <t>ณ  วันที่  30 พ.ย. 2558</t>
  </si>
  <si>
    <t>เป้า ต.ค. ถึง ธ.ค. 58</t>
  </si>
  <si>
    <t>ณ  วันที่  30 ธ.ค. 2558</t>
  </si>
  <si>
    <t>ธ.ค.58</t>
  </si>
  <si>
    <r>
      <t xml:space="preserve">8.8 พัฒนาศักยภาพแรงงานเพื่อเตรียมความพร้อมในการเข้ารับการประเมินความรู้ ความสามารถตาม พ.ร.บ.ส่งเสริมฯ (ฉบับที่ 2) พ.ศ.2557 </t>
    </r>
    <r>
      <rPr>
        <sz val="14"/>
        <color rgb="FFFF0000"/>
        <rFont val="TH SarabunPSK"/>
        <family val="2"/>
      </rPr>
      <t xml:space="preserve"> </t>
    </r>
    <r>
      <rPr>
        <sz val="14"/>
        <rFont val="TH SarabunPSK"/>
        <family val="2"/>
      </rPr>
      <t>(1) พัฒนาศักยภาพแรงงานเพื่อรองรับการจ่ายค่าจ้างตามมาตรฐานฝีมือ (ยกระดับ)</t>
    </r>
  </si>
  <si>
    <t>ณ  วันที่  31 ม.ค. 2559</t>
  </si>
  <si>
    <t>เป้า ต.ค. ถึง ก.พ. 59</t>
  </si>
  <si>
    <t>ก.พ.59</t>
  </si>
  <si>
    <t>เป้า ต.ค. ถึง ม.ค. 59</t>
  </si>
  <si>
    <t>ม.ค.59</t>
  </si>
  <si>
    <t>ร้อยละผลงาน</t>
  </si>
  <si>
    <t>รายการ  อบรมความสามารถด้านภาษาให้แก่แรงงานไทยเพื่อรองรับ                 ประชาคมอาเซียน</t>
  </si>
  <si>
    <t>รายการ  ฝึกอบรมฝีมือแรงงานไทยเพื่อส่งเสริมความสามารถของภาค                บริการและการท่องเที่ยว</t>
  </si>
  <si>
    <t xml:space="preserve">รายการ  พัฒนาบุคลากรด้านการท่องเที่ยวให้ได้มาตรฐานสมรรถนะร่วม             วิชาชีพการท่องเที่ยวอาเซียน </t>
  </si>
  <si>
    <t>กิจกรรม  ส่งเสริมและสนับสนุนให้สถานประกอบกิจการดำเนินการ                    ฝึกอบรมฝีมือแรงงานตาม พ.ร.บ.ส่งเสริมฯ</t>
  </si>
  <si>
    <t>กิจกรรม  พัฒนาศักยภาพแรงงานเพื่อเตรียมความพร้อมในการเข้ารับ                การประเมินความรู้ ความสามารถตาม พ.ร.บ.ส่งเสริมฯ                  (ฉบับที่ 2) พ.ศ.2557  รายการ  พัฒนาศักยภาพแรงงาน                 เพื่อรองรับการจ่ายค่าจ้างตามมาตรฐานฝีมือ</t>
  </si>
  <si>
    <t>ผลผลิต  ฝึกอบรมฝีมือแรงงานรองรับระบบขนส่งบริการ  โลจิสติกส์และ            การก่อสร้าง</t>
  </si>
  <si>
    <t>กิจกรรม  ฝึกอบรมฝีมือแรงงานรองรับระบบขนส่งบริการ  โลจิสติกส์                และการก่อสร้าง</t>
  </si>
  <si>
    <t>กิจกรรม  ฝึกอบรมฝีมือแรงงานรองรับภาคอุตสาหกรรมในการเข้าสู่                  ประชาคมอาเซียน</t>
  </si>
  <si>
    <t xml:space="preserve">จำแนกตามผลผลิต/กิจกรรม (ตามแผน)  </t>
  </si>
  <si>
    <t xml:space="preserve"> ณ  วันที่  29  ก.พ. 2559</t>
  </si>
  <si>
    <t>เป้า ต.ค. ถึงมี.ค. 59</t>
  </si>
  <si>
    <t>มี.ค.59</t>
  </si>
  <si>
    <t xml:space="preserve"> ณ  วันที่  31  มี.ค. 2559</t>
  </si>
  <si>
    <t>เป้า ต.ค. ถึงเม.ย. 59</t>
  </si>
  <si>
    <t>เม.ย .59</t>
  </si>
  <si>
    <t>กิจกรรม  ฝึกอบรมฝีมือแรงงานรองรับระบบขนส่งบริการ  โลจิสติกส์ และการก่อสร้าง</t>
  </si>
  <si>
    <t>กิจกรรม  ฝึกอบรมฝีมือแรงงานรองรับภาคอุตสาหกรรมในการเข้าสู่  ประชาคมอาเซียน</t>
  </si>
  <si>
    <t>รายการ  อบรมความสามารถด้านภาษาให้แก่แรงงานไทยเพื่อรองรับ ประชาคมอาเซียน</t>
  </si>
  <si>
    <t xml:space="preserve">รายการ  พัฒนาบุคลากรด้านการท่องเที่ยวให้ได้มาตรฐานสมรรถนะร่วมวิชาชีพการท่องเที่ยวอาเซียน </t>
  </si>
  <si>
    <t>กิจกรรม  ส่งเสริมและสนับสนุนให้สถานประกอบกิจการดำเนินการ     ฝึกอบรมฝีมือแรงงานตาม พ.ร.บ.ส่งเสริมฯ</t>
  </si>
  <si>
    <t>กิจกรรม  พัฒนาศักยภาพแรงงานเพื่อเตรียมความพร้อมในการเข้ารับการประเมินความรู้ความสามารถตาม พ.ร.บ.ส่งเสริมฯ (ฉบับที่ 2)พ.ศ.2557  รายการ  พัฒนาศักยภาพแรงงานเพื่อรองรับการจ่ายค่าจ้างตามมาตรฐานฝีมือ</t>
  </si>
  <si>
    <t xml:space="preserve"> ณ  วันที่   29  เม.ย. 2559</t>
  </si>
  <si>
    <t xml:space="preserve"> ณ  วันที่      พ.ค. 2559</t>
  </si>
  <si>
    <t>เป้า ต.ค.58   ถึง พ.ค. 59</t>
  </si>
  <si>
    <t>พ.ค.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</si>
</sst>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D000000]mmm\-yyyy"/>
  </numFmts>
  <fonts count="19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1"/>
      <name val="TH SarabunIT๙"/>
      <family val="2"/>
    </font>
    <font>
      <b/>
      <sz val="11"/>
      <name val="TH SarabunIT๙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theme="1"/>
      <name val="TH SarabunPSK"/>
      <family val="2"/>
    </font>
    <font>
      <sz val="13.5"/>
      <color theme="1"/>
      <name val="TH SarabunPSK"/>
      <family val="2"/>
    </font>
    <font>
      <sz val="14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color rgb="FFFF0000"/>
      <name val="TH SarabunPSK"/>
      <family val="2"/>
    </font>
    <font>
      <b/>
      <sz val="11"/>
      <name val="TH SarabunPSK"/>
      <family val="2"/>
    </font>
    <font>
      <sz val="14"/>
      <color rgb="FF00B050"/>
      <name val="TH SarabunPSK"/>
      <family val="2"/>
    </font>
    <font>
      <sz val="12"/>
      <color theme="1"/>
      <name val="TH SarabunPSK"/>
      <family val="2"/>
    </font>
    <font>
      <sz val="16"/>
      <color rgb="FF0000FF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7B9DFD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4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right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3" fontId="5" fillId="0" borderId="0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3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2" fontId="5" fillId="0" borderId="0" xfId="0" applyNumberFormat="1" applyFont="1" applyFill="1" applyBorder="1" applyAlignment="1">
      <alignment vertical="top"/>
    </xf>
    <xf numFmtId="0" fontId="8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3" fontId="1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top" wrapText="1"/>
    </xf>
    <xf numFmtId="3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3" fontId="10" fillId="0" borderId="0" xfId="0" applyNumberFormat="1" applyFont="1" applyFill="1" applyBorder="1" applyAlignment="1">
      <alignment horizontal="center" vertical="top" wrapText="1"/>
    </xf>
    <xf numFmtId="3" fontId="14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3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vertical="top"/>
    </xf>
    <xf numFmtId="0" fontId="10" fillId="0" borderId="1" xfId="0" applyFont="1" applyFill="1" applyBorder="1" applyAlignment="1">
      <alignment horizontal="left" vertical="top" wrapText="1"/>
    </xf>
    <xf numFmtId="2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 wrapText="1"/>
    </xf>
    <xf numFmtId="2" fontId="6" fillId="6" borderId="1" xfId="0" applyNumberFormat="1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 wrapText="1"/>
    </xf>
    <xf numFmtId="3" fontId="6" fillId="6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vertical="top" wrapText="1"/>
    </xf>
    <xf numFmtId="3" fontId="6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2" fontId="6" fillId="7" borderId="1" xfId="0" applyNumberFormat="1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horizontal="center" vertical="top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3" fontId="16" fillId="2" borderId="1" xfId="0" applyNumberFormat="1" applyFont="1" applyFill="1" applyBorder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top" wrapText="1"/>
    </xf>
    <xf numFmtId="2" fontId="10" fillId="7" borderId="1" xfId="0" applyNumberFormat="1" applyFont="1" applyFill="1" applyBorder="1" applyAlignment="1">
      <alignment horizontal="center" vertical="top" wrapText="1"/>
    </xf>
    <xf numFmtId="3" fontId="6" fillId="8" borderId="1" xfId="0" applyNumberFormat="1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3" fontId="6" fillId="9" borderId="1" xfId="0" applyNumberFormat="1" applyFont="1" applyFill="1" applyBorder="1" applyAlignment="1">
      <alignment horizontal="center" vertical="center" wrapText="1"/>
    </xf>
    <xf numFmtId="3" fontId="1" fillId="9" borderId="1" xfId="0" applyNumberFormat="1" applyFont="1" applyFill="1" applyBorder="1" applyAlignment="1">
      <alignment horizontal="center" vertical="center" wrapText="1"/>
    </xf>
    <xf numFmtId="3" fontId="14" fillId="9" borderId="1" xfId="0" applyNumberFormat="1" applyFont="1" applyFill="1" applyBorder="1" applyAlignment="1">
      <alignment horizontal="center" vertical="center" wrapText="1"/>
    </xf>
    <xf numFmtId="3" fontId="16" fillId="9" borderId="1" xfId="0" applyNumberFormat="1" applyFont="1" applyFill="1" applyBorder="1" applyAlignment="1">
      <alignment horizontal="center" vertical="center" wrapText="1"/>
    </xf>
    <xf numFmtId="3" fontId="7" fillId="9" borderId="1" xfId="0" applyNumberFormat="1" applyFont="1" applyFill="1" applyBorder="1" applyAlignment="1">
      <alignment horizontal="center" vertical="center" wrapText="1"/>
    </xf>
    <xf numFmtId="3" fontId="8" fillId="9" borderId="1" xfId="0" applyNumberFormat="1" applyFont="1" applyFill="1" applyBorder="1" applyAlignment="1">
      <alignment horizontal="center" vertical="center" wrapText="1"/>
    </xf>
    <xf numFmtId="3" fontId="8" fillId="9" borderId="0" xfId="0" applyNumberFormat="1" applyFont="1" applyFill="1" applyBorder="1" applyAlignment="1">
      <alignment horizontal="center" vertical="center" wrapText="1"/>
    </xf>
    <xf numFmtId="3" fontId="8" fillId="9" borderId="0" xfId="0" applyNumberFormat="1" applyFont="1" applyFill="1" applyAlignment="1">
      <alignment horizontal="center" vertical="center" wrapText="1"/>
    </xf>
    <xf numFmtId="0" fontId="6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 wrapText="1"/>
    </xf>
    <xf numFmtId="0" fontId="13" fillId="6" borderId="1" xfId="0" applyFont="1" applyFill="1" applyBorder="1" applyAlignment="1">
      <alignment horizontal="center" vertical="top" wrapText="1"/>
    </xf>
    <xf numFmtId="3" fontId="13" fillId="6" borderId="1" xfId="0" applyNumberFormat="1" applyFont="1" applyFill="1" applyBorder="1" applyAlignment="1">
      <alignment horizontal="center" vertical="top" wrapText="1"/>
    </xf>
    <xf numFmtId="2" fontId="13" fillId="6" borderId="1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0" fontId="13" fillId="7" borderId="1" xfId="0" applyFont="1" applyFill="1" applyBorder="1" applyAlignment="1">
      <alignment vertical="top" wrapText="1"/>
    </xf>
    <xf numFmtId="3" fontId="13" fillId="7" borderId="1" xfId="0" applyNumberFormat="1" applyFont="1" applyFill="1" applyBorder="1" applyAlignment="1">
      <alignment horizontal="center" vertical="top" wrapText="1"/>
    </xf>
    <xf numFmtId="2" fontId="13" fillId="7" borderId="1" xfId="0" applyNumberFormat="1" applyFont="1" applyFill="1" applyBorder="1" applyAlignment="1">
      <alignment horizontal="center" vertical="top" wrapText="1"/>
    </xf>
    <xf numFmtId="2" fontId="12" fillId="7" borderId="1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Fill="1" applyBorder="1" applyAlignment="1">
      <alignment horizontal="center" vertical="top" wrapText="1"/>
    </xf>
    <xf numFmtId="3" fontId="13" fillId="0" borderId="1" xfId="0" applyNumberFormat="1" applyFont="1" applyFill="1" applyBorder="1" applyAlignment="1">
      <alignment horizontal="center" vertical="top" wrapText="1"/>
    </xf>
    <xf numFmtId="2" fontId="13" fillId="0" borderId="1" xfId="0" applyNumberFormat="1" applyFont="1" applyFill="1" applyBorder="1" applyAlignment="1">
      <alignment horizontal="center" vertical="top" wrapText="1"/>
    </xf>
    <xf numFmtId="3" fontId="12" fillId="0" borderId="0" xfId="0" applyNumberFormat="1" applyFont="1" applyFill="1" applyBorder="1" applyAlignment="1">
      <alignment horizontal="center" vertical="top" wrapText="1"/>
    </xf>
    <xf numFmtId="2" fontId="12" fillId="0" borderId="0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left" vertical="top" wrapText="1"/>
    </xf>
    <xf numFmtId="3" fontId="18" fillId="0" borderId="1" xfId="0" applyNumberFormat="1" applyFont="1" applyFill="1" applyBorder="1" applyAlignment="1">
      <alignment horizontal="center" vertical="top" wrapText="1"/>
    </xf>
    <xf numFmtId="2" fontId="18" fillId="0" borderId="1" xfId="0" applyNumberFormat="1" applyFont="1" applyFill="1" applyBorder="1" applyAlignment="1">
      <alignment horizontal="center" vertical="top" wrapText="1"/>
    </xf>
    <xf numFmtId="3" fontId="6" fillId="8" borderId="1" xfId="0" applyNumberFormat="1" applyFont="1" applyFill="1" applyBorder="1" applyAlignment="1">
      <alignment horizontal="center" vertical="top" wrapText="1"/>
    </xf>
    <xf numFmtId="3" fontId="6" fillId="10" borderId="1" xfId="0" applyNumberFormat="1" applyFont="1" applyFill="1" applyBorder="1" applyAlignment="1">
      <alignment horizontal="center" vertical="center" wrapText="1"/>
    </xf>
    <xf numFmtId="3" fontId="14" fillId="10" borderId="1" xfId="0" applyNumberFormat="1" applyFont="1" applyFill="1" applyBorder="1" applyAlignment="1">
      <alignment horizontal="center" vertical="center" wrapText="1"/>
    </xf>
    <xf numFmtId="3" fontId="16" fillId="10" borderId="1" xfId="0" applyNumberFormat="1" applyFont="1" applyFill="1" applyBorder="1" applyAlignment="1">
      <alignment horizontal="center" vertical="center" wrapText="1"/>
    </xf>
    <xf numFmtId="3" fontId="7" fillId="10" borderId="1" xfId="0" applyNumberFormat="1" applyFont="1" applyFill="1" applyBorder="1" applyAlignment="1">
      <alignment horizontal="center" vertical="center" wrapText="1"/>
    </xf>
    <xf numFmtId="3" fontId="8" fillId="10" borderId="1" xfId="0" applyNumberFormat="1" applyFont="1" applyFill="1" applyBorder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top" wrapText="1"/>
    </xf>
    <xf numFmtId="3" fontId="6" fillId="8" borderId="1" xfId="0" applyNumberFormat="1" applyFont="1" applyFill="1" applyBorder="1" applyAlignment="1">
      <alignment horizontal="center" vertical="top" wrapText="1"/>
    </xf>
    <xf numFmtId="3" fontId="6" fillId="7" borderId="1" xfId="0" applyNumberFormat="1" applyFont="1" applyFill="1" applyBorder="1" applyAlignment="1">
      <alignment horizontal="center" vertical="center" wrapText="1"/>
    </xf>
    <xf numFmtId="3" fontId="1" fillId="7" borderId="1" xfId="0" applyNumberFormat="1" applyFont="1" applyFill="1" applyBorder="1" applyAlignment="1">
      <alignment horizontal="center" vertical="center" wrapText="1"/>
    </xf>
    <xf numFmtId="3" fontId="14" fillId="7" borderId="1" xfId="0" applyNumberFormat="1" applyFont="1" applyFill="1" applyBorder="1" applyAlignment="1">
      <alignment horizontal="center" vertical="center" wrapText="1"/>
    </xf>
    <xf numFmtId="3" fontId="16" fillId="7" borderId="1" xfId="0" applyNumberFormat="1" applyFont="1" applyFill="1" applyBorder="1" applyAlignment="1">
      <alignment horizontal="center" vertical="center" wrapText="1"/>
    </xf>
    <xf numFmtId="3" fontId="7" fillId="7" borderId="1" xfId="0" applyNumberFormat="1" applyFont="1" applyFill="1" applyBorder="1" applyAlignment="1">
      <alignment horizontal="center" vertical="center" wrapText="1"/>
    </xf>
    <xf numFmtId="3" fontId="8" fillId="7" borderId="1" xfId="0" applyNumberFormat="1" applyFont="1" applyFill="1" applyBorder="1" applyAlignment="1">
      <alignment horizontal="center" vertical="center" wrapText="1"/>
    </xf>
    <xf numFmtId="3" fontId="8" fillId="7" borderId="0" xfId="0" applyNumberFormat="1" applyFont="1" applyFill="1" applyBorder="1" applyAlignment="1">
      <alignment horizontal="center" vertical="center" wrapText="1"/>
    </xf>
    <xf numFmtId="3" fontId="8" fillId="7" borderId="0" xfId="0" applyNumberFormat="1" applyFont="1" applyFill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top" wrapText="1"/>
    </xf>
    <xf numFmtId="3" fontId="6" fillId="11" borderId="1" xfId="0" applyNumberFormat="1" applyFont="1" applyFill="1" applyBorder="1" applyAlignment="1">
      <alignment horizontal="center" vertical="center" wrapText="1"/>
    </xf>
    <xf numFmtId="3" fontId="1" fillId="11" borderId="1" xfId="0" applyNumberFormat="1" applyFont="1" applyFill="1" applyBorder="1" applyAlignment="1">
      <alignment horizontal="center" vertical="center" wrapText="1"/>
    </xf>
    <xf numFmtId="3" fontId="14" fillId="11" borderId="1" xfId="0" applyNumberFormat="1" applyFont="1" applyFill="1" applyBorder="1" applyAlignment="1">
      <alignment horizontal="center" vertical="center" wrapText="1"/>
    </xf>
    <xf numFmtId="3" fontId="16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center" vertical="center" wrapText="1"/>
    </xf>
    <xf numFmtId="3" fontId="8" fillId="11" borderId="1" xfId="0" applyNumberFormat="1" applyFont="1" applyFill="1" applyBorder="1" applyAlignment="1">
      <alignment horizontal="center" vertical="center" wrapText="1"/>
    </xf>
    <xf numFmtId="3" fontId="8" fillId="11" borderId="0" xfId="0" applyNumberFormat="1" applyFont="1" applyFill="1" applyBorder="1" applyAlignment="1">
      <alignment horizontal="center" vertical="center" wrapText="1"/>
    </xf>
    <xf numFmtId="3" fontId="8" fillId="11" borderId="0" xfId="0" applyNumberFormat="1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87" fontId="2" fillId="0" borderId="1" xfId="0" applyNumberFormat="1" applyFont="1" applyFill="1" applyBorder="1" applyAlignment="1">
      <alignment horizontal="center"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2" fillId="0" borderId="5" xfId="0" applyNumberFormat="1" applyFont="1" applyFill="1" applyBorder="1" applyAlignment="1">
      <alignment horizontal="center" vertical="top" wrapText="1"/>
    </xf>
    <xf numFmtId="2" fontId="6" fillId="8" borderId="1" xfId="0" applyNumberFormat="1" applyFont="1" applyFill="1" applyBorder="1" applyAlignment="1">
      <alignment horizontal="center" vertical="top" wrapText="1"/>
    </xf>
    <xf numFmtId="0" fontId="6" fillId="8" borderId="6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0" fontId="6" fillId="8" borderId="8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top" wrapText="1"/>
    </xf>
    <xf numFmtId="15" fontId="6" fillId="8" borderId="1" xfId="0" applyNumberFormat="1" applyFont="1" applyFill="1" applyBorder="1" applyAlignment="1">
      <alignment horizontal="center" vertical="top" wrapText="1"/>
    </xf>
    <xf numFmtId="0" fontId="6" fillId="8" borderId="1" xfId="0" applyNumberFormat="1" applyFont="1" applyFill="1" applyBorder="1" applyAlignment="1">
      <alignment horizontal="center" vertical="top" wrapText="1"/>
    </xf>
    <xf numFmtId="3" fontId="6" fillId="8" borderId="1" xfId="0" applyNumberFormat="1" applyFont="1" applyFill="1" applyBorder="1" applyAlignment="1">
      <alignment horizontal="center" vertical="top" wrapText="1"/>
    </xf>
    <xf numFmtId="49" fontId="6" fillId="8" borderId="1" xfId="0" applyNumberFormat="1" applyFont="1" applyFill="1" applyBorder="1" applyAlignment="1">
      <alignment horizontal="center" vertical="top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CCFF"/>
      <color rgb="FF74F9FC"/>
      <color rgb="FFFFCCFF"/>
      <color rgb="FF0000FF"/>
      <color rgb="FF268BFA"/>
      <color rgb="FFFFFF66"/>
      <color rgb="FF7B9DFD"/>
      <color rgb="FFCC99FF"/>
      <color rgb="FF219BFF"/>
      <color rgb="FF8D44E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5"/>
  <sheetViews>
    <sheetView zoomScale="120" zoomScaleNormal="120" workbookViewId="0">
      <pane ySplit="4" topLeftCell="A12" activePane="bottomLeft" state="frozen"/>
      <selection pane="bottomLeft" activeCell="J42" sqref="J42"/>
    </sheetView>
  </sheetViews>
  <sheetFormatPr defaultColWidth="9.125" defaultRowHeight="18.75" x14ac:dyDescent="0.2"/>
  <cols>
    <col min="1" max="1" width="51.25" style="14" customWidth="1"/>
    <col min="2" max="2" width="9.125" style="28"/>
    <col min="3" max="7" width="6.375" style="82" customWidth="1"/>
    <col min="8" max="8" width="6.375" style="28" customWidth="1"/>
    <col min="9" max="9" width="6.375" style="116" customWidth="1"/>
    <col min="10" max="10" width="6.375" style="125" customWidth="1"/>
    <col min="11" max="14" width="6.375" style="28" customWidth="1"/>
    <col min="15" max="15" width="8.25" style="28" customWidth="1"/>
    <col min="16" max="16384" width="9.125" style="14"/>
  </cols>
  <sheetData>
    <row r="1" spans="1:15" ht="21" x14ac:dyDescent="0.2">
      <c r="A1" s="126" t="s">
        <v>60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</row>
    <row r="2" spans="1:15" ht="21" x14ac:dyDescent="0.2">
      <c r="A2" s="126" t="s">
        <v>61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1:15" s="15" customFormat="1" x14ac:dyDescent="0.2">
      <c r="A3" s="33" t="s">
        <v>24</v>
      </c>
      <c r="B3" s="34" t="s">
        <v>1</v>
      </c>
      <c r="C3" s="75" t="s">
        <v>25</v>
      </c>
      <c r="D3" s="75" t="s">
        <v>26</v>
      </c>
      <c r="E3" s="75" t="s">
        <v>27</v>
      </c>
      <c r="F3" s="75" t="s">
        <v>28</v>
      </c>
      <c r="G3" s="75" t="s">
        <v>29</v>
      </c>
      <c r="H3" s="102" t="s">
        <v>30</v>
      </c>
      <c r="I3" s="109" t="s">
        <v>31</v>
      </c>
      <c r="J3" s="118" t="s">
        <v>32</v>
      </c>
      <c r="K3" s="35" t="s">
        <v>33</v>
      </c>
      <c r="L3" s="35" t="s">
        <v>34</v>
      </c>
      <c r="M3" s="35" t="s">
        <v>35</v>
      </c>
      <c r="N3" s="35" t="s">
        <v>36</v>
      </c>
      <c r="O3" s="35" t="s">
        <v>37</v>
      </c>
    </row>
    <row r="4" spans="1:15" s="15" customFormat="1" x14ac:dyDescent="0.2">
      <c r="A4" s="36" t="s">
        <v>38</v>
      </c>
      <c r="B4" s="37">
        <f>B6+B13+B37+B42</f>
        <v>8160</v>
      </c>
      <c r="C4" s="76">
        <f t="shared" ref="C4:N4" si="0">C6+C13+C37+C42</f>
        <v>589</v>
      </c>
      <c r="D4" s="76">
        <f t="shared" si="0"/>
        <v>1596</v>
      </c>
      <c r="E4" s="75">
        <f t="shared" si="0"/>
        <v>1427</v>
      </c>
      <c r="F4" s="75">
        <f t="shared" si="0"/>
        <v>1081</v>
      </c>
      <c r="G4" s="75">
        <f t="shared" si="0"/>
        <v>617</v>
      </c>
      <c r="H4" s="102">
        <f t="shared" si="0"/>
        <v>270</v>
      </c>
      <c r="I4" s="110">
        <f t="shared" si="0"/>
        <v>380</v>
      </c>
      <c r="J4" s="119">
        <f t="shared" si="0"/>
        <v>530</v>
      </c>
      <c r="K4" s="37">
        <f t="shared" si="0"/>
        <v>530</v>
      </c>
      <c r="L4" s="37">
        <f t="shared" si="0"/>
        <v>400</v>
      </c>
      <c r="M4" s="37">
        <f t="shared" si="0"/>
        <v>340</v>
      </c>
      <c r="N4" s="37">
        <f t="shared" si="0"/>
        <v>400</v>
      </c>
      <c r="O4" s="37">
        <f>SUM(C4:N4)</f>
        <v>8160</v>
      </c>
    </row>
    <row r="5" spans="1:15" s="15" customFormat="1" x14ac:dyDescent="0.2">
      <c r="A5" s="73" t="s">
        <v>39</v>
      </c>
      <c r="B5" s="44"/>
      <c r="C5" s="77"/>
      <c r="D5" s="77"/>
      <c r="E5" s="77"/>
      <c r="F5" s="77"/>
      <c r="G5" s="77"/>
      <c r="H5" s="103"/>
      <c r="I5" s="111"/>
      <c r="J5" s="120"/>
      <c r="K5" s="44"/>
      <c r="L5" s="44"/>
      <c r="M5" s="44"/>
      <c r="N5" s="44"/>
      <c r="O5" s="44"/>
    </row>
    <row r="6" spans="1:15" s="67" customFormat="1" ht="36.75" customHeight="1" x14ac:dyDescent="0.2">
      <c r="A6" s="68" t="s">
        <v>77</v>
      </c>
      <c r="B6" s="69">
        <f>B7+B9+B11</f>
        <v>700</v>
      </c>
      <c r="C6" s="78">
        <f>C7+C9+C11</f>
        <v>20</v>
      </c>
      <c r="D6" s="78">
        <f t="shared" ref="D6:N6" si="1">D7+D9+D11</f>
        <v>243</v>
      </c>
      <c r="E6" s="78">
        <f t="shared" si="1"/>
        <v>160</v>
      </c>
      <c r="F6" s="78">
        <f t="shared" si="1"/>
        <v>40</v>
      </c>
      <c r="G6" s="78">
        <f t="shared" si="1"/>
        <v>105</v>
      </c>
      <c r="H6" s="104">
        <f t="shared" si="1"/>
        <v>20</v>
      </c>
      <c r="I6" s="112">
        <f t="shared" si="1"/>
        <v>40</v>
      </c>
      <c r="J6" s="121">
        <f t="shared" si="1"/>
        <v>72</v>
      </c>
      <c r="K6" s="69">
        <f t="shared" si="1"/>
        <v>0</v>
      </c>
      <c r="L6" s="69">
        <f t="shared" si="1"/>
        <v>0</v>
      </c>
      <c r="M6" s="69">
        <f t="shared" si="1"/>
        <v>0</v>
      </c>
      <c r="N6" s="69">
        <f t="shared" si="1"/>
        <v>0</v>
      </c>
      <c r="O6" s="69">
        <f>SUM(C6:N6)</f>
        <v>700</v>
      </c>
    </row>
    <row r="7" spans="1:15" s="67" customFormat="1" ht="18" customHeight="1" x14ac:dyDescent="0.2">
      <c r="A7" s="66" t="s">
        <v>62</v>
      </c>
      <c r="B7" s="65">
        <v>60</v>
      </c>
      <c r="C7" s="78">
        <v>0</v>
      </c>
      <c r="D7" s="78">
        <v>23</v>
      </c>
      <c r="E7" s="78">
        <v>0</v>
      </c>
      <c r="F7" s="78">
        <v>0</v>
      </c>
      <c r="G7" s="78">
        <v>5</v>
      </c>
      <c r="H7" s="104">
        <v>0</v>
      </c>
      <c r="I7" s="112">
        <v>0</v>
      </c>
      <c r="J7" s="121">
        <v>32</v>
      </c>
      <c r="K7" s="65">
        <v>0</v>
      </c>
      <c r="L7" s="65">
        <v>0</v>
      </c>
      <c r="M7" s="65">
        <v>0</v>
      </c>
      <c r="N7" s="65">
        <v>0</v>
      </c>
      <c r="O7" s="65">
        <f t="shared" ref="O7:O30" si="2">SUM(C7:N7)</f>
        <v>60</v>
      </c>
    </row>
    <row r="8" spans="1:15" s="22" customFormat="1" ht="15.75" customHeight="1" x14ac:dyDescent="0.2">
      <c r="A8" s="17" t="s">
        <v>40</v>
      </c>
      <c r="B8" s="25"/>
      <c r="C8" s="79"/>
      <c r="D8" s="79"/>
      <c r="E8" s="79"/>
      <c r="F8" s="79"/>
      <c r="G8" s="79"/>
      <c r="H8" s="105"/>
      <c r="I8" s="113"/>
      <c r="J8" s="122"/>
      <c r="K8" s="25"/>
      <c r="L8" s="25"/>
      <c r="M8" s="25"/>
      <c r="N8" s="25"/>
      <c r="O8" s="25"/>
    </row>
    <row r="9" spans="1:15" s="67" customFormat="1" ht="18" customHeight="1" x14ac:dyDescent="0.2">
      <c r="A9" s="66" t="s">
        <v>83</v>
      </c>
      <c r="B9" s="65">
        <v>240</v>
      </c>
      <c r="C9" s="78">
        <v>20</v>
      </c>
      <c r="D9" s="78">
        <v>20</v>
      </c>
      <c r="E9" s="78">
        <v>100</v>
      </c>
      <c r="F9" s="78">
        <v>20</v>
      </c>
      <c r="G9" s="78">
        <v>40</v>
      </c>
      <c r="H9" s="104">
        <v>0</v>
      </c>
      <c r="I9" s="112">
        <v>0</v>
      </c>
      <c r="J9" s="121">
        <v>40</v>
      </c>
      <c r="K9" s="65">
        <v>0</v>
      </c>
      <c r="L9" s="65">
        <v>0</v>
      </c>
      <c r="M9" s="65">
        <v>0</v>
      </c>
      <c r="N9" s="65">
        <v>0</v>
      </c>
      <c r="O9" s="65">
        <f t="shared" si="2"/>
        <v>240</v>
      </c>
    </row>
    <row r="10" spans="1:15" s="22" customFormat="1" ht="15.75" customHeight="1" x14ac:dyDescent="0.2">
      <c r="A10" s="17" t="s">
        <v>40</v>
      </c>
      <c r="B10" s="25"/>
      <c r="C10" s="79"/>
      <c r="D10" s="79"/>
      <c r="E10" s="79"/>
      <c r="F10" s="79"/>
      <c r="G10" s="79"/>
      <c r="H10" s="105"/>
      <c r="I10" s="113"/>
      <c r="J10" s="122"/>
      <c r="K10" s="25"/>
      <c r="L10" s="25"/>
      <c r="M10" s="25"/>
      <c r="N10" s="25"/>
      <c r="O10" s="25"/>
    </row>
    <row r="11" spans="1:15" ht="18" customHeight="1" x14ac:dyDescent="0.2">
      <c r="A11" s="16" t="s">
        <v>63</v>
      </c>
      <c r="B11" s="65">
        <v>400</v>
      </c>
      <c r="C11" s="78">
        <v>0</v>
      </c>
      <c r="D11" s="78">
        <v>200</v>
      </c>
      <c r="E11" s="78">
        <v>60</v>
      </c>
      <c r="F11" s="78">
        <v>20</v>
      </c>
      <c r="G11" s="78">
        <v>60</v>
      </c>
      <c r="H11" s="104">
        <v>20</v>
      </c>
      <c r="I11" s="112">
        <v>40</v>
      </c>
      <c r="J11" s="121">
        <v>0</v>
      </c>
      <c r="K11" s="65">
        <v>0</v>
      </c>
      <c r="L11" s="65">
        <v>0</v>
      </c>
      <c r="M11" s="65">
        <v>0</v>
      </c>
      <c r="N11" s="65">
        <v>0</v>
      </c>
      <c r="O11" s="65">
        <f t="shared" si="2"/>
        <v>400</v>
      </c>
    </row>
    <row r="12" spans="1:15" s="22" customFormat="1" ht="15.75" customHeight="1" x14ac:dyDescent="0.2">
      <c r="A12" s="17" t="s">
        <v>40</v>
      </c>
      <c r="B12" s="25"/>
      <c r="C12" s="79"/>
      <c r="D12" s="79"/>
      <c r="E12" s="79"/>
      <c r="F12" s="79"/>
      <c r="G12" s="79"/>
      <c r="H12" s="105"/>
      <c r="I12" s="113"/>
      <c r="J12" s="122"/>
      <c r="K12" s="25"/>
      <c r="L12" s="25"/>
      <c r="M12" s="25"/>
      <c r="N12" s="25"/>
      <c r="O12" s="25"/>
    </row>
    <row r="13" spans="1:15" ht="16.5" customHeight="1" x14ac:dyDescent="0.2">
      <c r="A13" s="74" t="s">
        <v>78</v>
      </c>
      <c r="B13" s="23">
        <f t="shared" ref="B13:N13" si="3">B14+B16+B18+B23+B28+B30</f>
        <v>1640</v>
      </c>
      <c r="C13" s="80">
        <f t="shared" si="3"/>
        <v>60</v>
      </c>
      <c r="D13" s="80">
        <f t="shared" si="3"/>
        <v>512</v>
      </c>
      <c r="E13" s="80">
        <f t="shared" si="3"/>
        <v>280</v>
      </c>
      <c r="F13" s="80">
        <f t="shared" si="3"/>
        <v>120</v>
      </c>
      <c r="G13" s="80">
        <f t="shared" si="3"/>
        <v>180</v>
      </c>
      <c r="H13" s="106">
        <f t="shared" si="3"/>
        <v>80</v>
      </c>
      <c r="I13" s="114">
        <f t="shared" si="3"/>
        <v>20</v>
      </c>
      <c r="J13" s="123">
        <f t="shared" si="3"/>
        <v>108</v>
      </c>
      <c r="K13" s="23">
        <f t="shared" si="3"/>
        <v>140</v>
      </c>
      <c r="L13" s="23">
        <f t="shared" si="3"/>
        <v>100</v>
      </c>
      <c r="M13" s="23">
        <f t="shared" si="3"/>
        <v>40</v>
      </c>
      <c r="N13" s="23">
        <f t="shared" si="3"/>
        <v>0</v>
      </c>
      <c r="O13" s="23">
        <f>SUM(C13:N13)</f>
        <v>1640</v>
      </c>
    </row>
    <row r="14" spans="1:15" ht="18" customHeight="1" x14ac:dyDescent="0.2">
      <c r="A14" s="16" t="s">
        <v>79</v>
      </c>
      <c r="B14" s="24">
        <v>300</v>
      </c>
      <c r="C14" s="80">
        <v>0</v>
      </c>
      <c r="D14" s="80">
        <v>40</v>
      </c>
      <c r="E14" s="80">
        <v>20</v>
      </c>
      <c r="F14" s="80">
        <v>40</v>
      </c>
      <c r="G14" s="80">
        <v>20</v>
      </c>
      <c r="H14" s="106">
        <v>20</v>
      </c>
      <c r="I14" s="114">
        <v>20</v>
      </c>
      <c r="J14" s="123">
        <v>40</v>
      </c>
      <c r="K14" s="24">
        <v>60</v>
      </c>
      <c r="L14" s="24">
        <v>20</v>
      </c>
      <c r="M14" s="24">
        <v>20</v>
      </c>
      <c r="N14" s="24">
        <v>0</v>
      </c>
      <c r="O14" s="24">
        <f t="shared" si="2"/>
        <v>300</v>
      </c>
    </row>
    <row r="15" spans="1:15" s="22" customFormat="1" ht="15.75" customHeight="1" x14ac:dyDescent="0.2">
      <c r="A15" s="17" t="s">
        <v>40</v>
      </c>
      <c r="B15" s="25"/>
      <c r="C15" s="79"/>
      <c r="D15" s="79"/>
      <c r="E15" s="79"/>
      <c r="F15" s="79"/>
      <c r="G15" s="79"/>
      <c r="H15" s="105"/>
      <c r="I15" s="113"/>
      <c r="J15" s="122"/>
      <c r="K15" s="25"/>
      <c r="L15" s="25"/>
      <c r="M15" s="25"/>
      <c r="N15" s="25"/>
      <c r="O15" s="25"/>
    </row>
    <row r="16" spans="1:15" ht="18" customHeight="1" x14ac:dyDescent="0.2">
      <c r="A16" s="18" t="s">
        <v>80</v>
      </c>
      <c r="B16" s="24">
        <v>140</v>
      </c>
      <c r="C16" s="80">
        <v>0</v>
      </c>
      <c r="D16" s="80">
        <v>20</v>
      </c>
      <c r="E16" s="80">
        <v>20</v>
      </c>
      <c r="F16" s="80">
        <v>0</v>
      </c>
      <c r="G16" s="80">
        <v>20</v>
      </c>
      <c r="H16" s="106">
        <v>20</v>
      </c>
      <c r="I16" s="114">
        <v>0</v>
      </c>
      <c r="J16" s="123">
        <v>20</v>
      </c>
      <c r="K16" s="24">
        <v>20</v>
      </c>
      <c r="L16" s="24">
        <v>20</v>
      </c>
      <c r="M16" s="24">
        <v>0</v>
      </c>
      <c r="N16" s="24">
        <v>0</v>
      </c>
      <c r="O16" s="24">
        <f t="shared" si="2"/>
        <v>140</v>
      </c>
    </row>
    <row r="17" spans="1:15" s="22" customFormat="1" ht="15.75" customHeight="1" x14ac:dyDescent="0.2">
      <c r="A17" s="17" t="s">
        <v>40</v>
      </c>
      <c r="B17" s="25"/>
      <c r="C17" s="79"/>
      <c r="D17" s="79"/>
      <c r="E17" s="79"/>
      <c r="F17" s="79"/>
      <c r="G17" s="79"/>
      <c r="H17" s="105"/>
      <c r="I17" s="113"/>
      <c r="J17" s="122"/>
      <c r="K17" s="25"/>
      <c r="L17" s="25"/>
      <c r="M17" s="25"/>
      <c r="N17" s="25"/>
      <c r="O17" s="25"/>
    </row>
    <row r="18" spans="1:15" ht="19.5" customHeight="1" x14ac:dyDescent="0.2">
      <c r="A18" s="16" t="s">
        <v>81</v>
      </c>
      <c r="B18" s="24">
        <f>B19+B21</f>
        <v>180</v>
      </c>
      <c r="C18" s="80">
        <f t="shared" ref="C18:N18" si="4">C19+C21</f>
        <v>0</v>
      </c>
      <c r="D18" s="80">
        <f t="shared" si="4"/>
        <v>20</v>
      </c>
      <c r="E18" s="80">
        <f t="shared" si="4"/>
        <v>40</v>
      </c>
      <c r="F18" s="80">
        <f t="shared" si="4"/>
        <v>0</v>
      </c>
      <c r="G18" s="80">
        <f t="shared" si="4"/>
        <v>40</v>
      </c>
      <c r="H18" s="106">
        <f t="shared" si="4"/>
        <v>0</v>
      </c>
      <c r="I18" s="114">
        <f t="shared" si="4"/>
        <v>0</v>
      </c>
      <c r="J18" s="123">
        <f t="shared" si="4"/>
        <v>20</v>
      </c>
      <c r="K18" s="24">
        <f t="shared" si="4"/>
        <v>40</v>
      </c>
      <c r="L18" s="24">
        <f t="shared" si="4"/>
        <v>20</v>
      </c>
      <c r="M18" s="24">
        <f t="shared" si="4"/>
        <v>0</v>
      </c>
      <c r="N18" s="24">
        <f t="shared" si="4"/>
        <v>0</v>
      </c>
      <c r="O18" s="24">
        <f t="shared" si="2"/>
        <v>180</v>
      </c>
    </row>
    <row r="19" spans="1:15" ht="18" customHeight="1" x14ac:dyDescent="0.2">
      <c r="A19" s="16" t="s">
        <v>64</v>
      </c>
      <c r="B19" s="24">
        <v>100</v>
      </c>
      <c r="C19" s="80">
        <v>0</v>
      </c>
      <c r="D19" s="80">
        <v>20</v>
      </c>
      <c r="E19" s="80">
        <v>0</v>
      </c>
      <c r="F19" s="80">
        <v>0</v>
      </c>
      <c r="G19" s="80">
        <v>20</v>
      </c>
      <c r="H19" s="106">
        <v>0</v>
      </c>
      <c r="I19" s="114">
        <v>0</v>
      </c>
      <c r="J19" s="123">
        <v>20</v>
      </c>
      <c r="K19" s="24">
        <v>20</v>
      </c>
      <c r="L19" s="24">
        <v>20</v>
      </c>
      <c r="M19" s="24">
        <v>0</v>
      </c>
      <c r="N19" s="24">
        <v>0</v>
      </c>
      <c r="O19" s="24">
        <f t="shared" si="2"/>
        <v>100</v>
      </c>
    </row>
    <row r="20" spans="1:15" s="22" customFormat="1" ht="15.75" customHeight="1" x14ac:dyDescent="0.2">
      <c r="A20" s="17" t="s">
        <v>40</v>
      </c>
      <c r="B20" s="25"/>
      <c r="C20" s="79"/>
      <c r="D20" s="79"/>
      <c r="E20" s="79"/>
      <c r="F20" s="79"/>
      <c r="G20" s="79"/>
      <c r="H20" s="105"/>
      <c r="I20" s="113"/>
      <c r="J20" s="122"/>
      <c r="K20" s="25"/>
      <c r="L20" s="25"/>
      <c r="M20" s="25"/>
      <c r="N20" s="25"/>
      <c r="O20" s="25"/>
    </row>
    <row r="21" spans="1:15" ht="18" customHeight="1" x14ac:dyDescent="0.2">
      <c r="A21" s="16" t="s">
        <v>65</v>
      </c>
      <c r="B21" s="24">
        <v>80</v>
      </c>
      <c r="C21" s="80">
        <v>0</v>
      </c>
      <c r="D21" s="80">
        <v>0</v>
      </c>
      <c r="E21" s="80">
        <v>40</v>
      </c>
      <c r="F21" s="80">
        <v>0</v>
      </c>
      <c r="G21" s="80">
        <v>20</v>
      </c>
      <c r="H21" s="106">
        <v>0</v>
      </c>
      <c r="I21" s="114">
        <v>0</v>
      </c>
      <c r="J21" s="123">
        <v>0</v>
      </c>
      <c r="K21" s="24">
        <v>20</v>
      </c>
      <c r="L21" s="24">
        <v>0</v>
      </c>
      <c r="M21" s="24">
        <v>0</v>
      </c>
      <c r="N21" s="24">
        <v>0</v>
      </c>
      <c r="O21" s="24">
        <f t="shared" si="2"/>
        <v>80</v>
      </c>
    </row>
    <row r="22" spans="1:15" s="22" customFormat="1" ht="15.75" customHeight="1" x14ac:dyDescent="0.2">
      <c r="A22" s="17" t="s">
        <v>40</v>
      </c>
      <c r="B22" s="25"/>
      <c r="C22" s="79"/>
      <c r="D22" s="79"/>
      <c r="E22" s="79"/>
      <c r="F22" s="79"/>
      <c r="G22" s="79"/>
      <c r="H22" s="105"/>
      <c r="I22" s="113"/>
      <c r="J22" s="122"/>
      <c r="K22" s="25"/>
      <c r="L22" s="25"/>
      <c r="M22" s="25"/>
      <c r="N22" s="25"/>
      <c r="O22" s="25"/>
    </row>
    <row r="23" spans="1:15" ht="36.75" customHeight="1" x14ac:dyDescent="0.2">
      <c r="A23" s="19" t="s">
        <v>82</v>
      </c>
      <c r="B23" s="24">
        <f>B24+B26</f>
        <v>180</v>
      </c>
      <c r="C23" s="80">
        <f t="shared" ref="C23:N23" si="5">C24+C26</f>
        <v>0</v>
      </c>
      <c r="D23" s="80">
        <f t="shared" si="5"/>
        <v>40</v>
      </c>
      <c r="E23" s="80">
        <f t="shared" si="5"/>
        <v>20</v>
      </c>
      <c r="F23" s="80">
        <f t="shared" si="5"/>
        <v>20</v>
      </c>
      <c r="G23" s="80">
        <f t="shared" si="5"/>
        <v>80</v>
      </c>
      <c r="H23" s="106">
        <f t="shared" si="5"/>
        <v>20</v>
      </c>
      <c r="I23" s="114">
        <f t="shared" si="5"/>
        <v>0</v>
      </c>
      <c r="J23" s="123">
        <f t="shared" si="5"/>
        <v>0</v>
      </c>
      <c r="K23" s="24">
        <f t="shared" si="5"/>
        <v>0</v>
      </c>
      <c r="L23" s="24">
        <f t="shared" si="5"/>
        <v>0</v>
      </c>
      <c r="M23" s="24">
        <f t="shared" si="5"/>
        <v>0</v>
      </c>
      <c r="N23" s="24">
        <f t="shared" si="5"/>
        <v>0</v>
      </c>
      <c r="O23" s="24">
        <f t="shared" si="2"/>
        <v>180</v>
      </c>
    </row>
    <row r="24" spans="1:15" ht="18" customHeight="1" x14ac:dyDescent="0.2">
      <c r="A24" s="16" t="s">
        <v>65</v>
      </c>
      <c r="B24" s="24">
        <v>100</v>
      </c>
      <c r="C24" s="80">
        <v>0</v>
      </c>
      <c r="D24" s="80">
        <v>40</v>
      </c>
      <c r="E24" s="80">
        <v>20</v>
      </c>
      <c r="F24" s="80">
        <v>20</v>
      </c>
      <c r="G24" s="80">
        <v>20</v>
      </c>
      <c r="H24" s="106">
        <v>0</v>
      </c>
      <c r="I24" s="114">
        <v>0</v>
      </c>
      <c r="J24" s="123">
        <v>0</v>
      </c>
      <c r="K24" s="24">
        <v>0</v>
      </c>
      <c r="L24" s="24">
        <v>0</v>
      </c>
      <c r="M24" s="24">
        <v>0</v>
      </c>
      <c r="N24" s="24">
        <v>0</v>
      </c>
      <c r="O24" s="24">
        <f t="shared" si="2"/>
        <v>100</v>
      </c>
    </row>
    <row r="25" spans="1:15" s="22" customFormat="1" ht="15.75" customHeight="1" x14ac:dyDescent="0.2">
      <c r="A25" s="17" t="s">
        <v>40</v>
      </c>
      <c r="B25" s="25"/>
      <c r="C25" s="79"/>
      <c r="D25" s="79"/>
      <c r="E25" s="79"/>
      <c r="F25" s="79"/>
      <c r="G25" s="79"/>
      <c r="H25" s="105"/>
      <c r="I25" s="113"/>
      <c r="J25" s="122"/>
      <c r="K25" s="25"/>
      <c r="L25" s="25"/>
      <c r="M25" s="25"/>
      <c r="N25" s="25"/>
      <c r="O25" s="25"/>
    </row>
    <row r="26" spans="1:15" ht="18" customHeight="1" x14ac:dyDescent="0.2">
      <c r="A26" s="16" t="s">
        <v>66</v>
      </c>
      <c r="B26" s="24">
        <v>80</v>
      </c>
      <c r="C26" s="80">
        <v>0</v>
      </c>
      <c r="D26" s="80">
        <v>0</v>
      </c>
      <c r="E26" s="80">
        <v>0</v>
      </c>
      <c r="F26" s="80">
        <v>0</v>
      </c>
      <c r="G26" s="80">
        <v>60</v>
      </c>
      <c r="H26" s="106">
        <v>20</v>
      </c>
      <c r="I26" s="114">
        <v>0</v>
      </c>
      <c r="J26" s="123">
        <v>0</v>
      </c>
      <c r="K26" s="24">
        <v>0</v>
      </c>
      <c r="L26" s="24">
        <v>0</v>
      </c>
      <c r="M26" s="24">
        <v>0</v>
      </c>
      <c r="N26" s="24">
        <v>0</v>
      </c>
      <c r="O26" s="24">
        <f t="shared" si="2"/>
        <v>80</v>
      </c>
    </row>
    <row r="27" spans="1:15" s="22" customFormat="1" ht="15.75" customHeight="1" x14ac:dyDescent="0.2">
      <c r="A27" s="17" t="s">
        <v>40</v>
      </c>
      <c r="B27" s="25"/>
      <c r="C27" s="79"/>
      <c r="D27" s="79"/>
      <c r="E27" s="79"/>
      <c r="F27" s="79"/>
      <c r="G27" s="79"/>
      <c r="H27" s="105"/>
      <c r="I27" s="113"/>
      <c r="J27" s="122"/>
      <c r="K27" s="25"/>
      <c r="L27" s="25"/>
      <c r="M27" s="25"/>
      <c r="N27" s="25"/>
      <c r="O27" s="25"/>
    </row>
    <row r="28" spans="1:15" ht="36.75" customHeight="1" x14ac:dyDescent="0.2">
      <c r="A28" s="19" t="s">
        <v>84</v>
      </c>
      <c r="B28" s="24">
        <v>40</v>
      </c>
      <c r="C28" s="80">
        <v>20</v>
      </c>
      <c r="D28" s="80">
        <v>0</v>
      </c>
      <c r="E28" s="80">
        <v>0</v>
      </c>
      <c r="F28" s="80">
        <v>0</v>
      </c>
      <c r="G28" s="80">
        <v>0</v>
      </c>
      <c r="H28" s="106">
        <v>0</v>
      </c>
      <c r="I28" s="114">
        <v>0</v>
      </c>
      <c r="J28" s="123">
        <v>20</v>
      </c>
      <c r="K28" s="24">
        <v>0</v>
      </c>
      <c r="L28" s="24">
        <v>0</v>
      </c>
      <c r="M28" s="24">
        <v>0</v>
      </c>
      <c r="N28" s="24">
        <v>0</v>
      </c>
      <c r="O28" s="24">
        <f t="shared" si="2"/>
        <v>40</v>
      </c>
    </row>
    <row r="29" spans="1:15" s="22" customFormat="1" ht="15.75" customHeight="1" x14ac:dyDescent="0.2">
      <c r="A29" s="17" t="s">
        <v>40</v>
      </c>
      <c r="B29" s="25"/>
      <c r="C29" s="79"/>
      <c r="D29" s="79"/>
      <c r="E29" s="79"/>
      <c r="F29" s="79"/>
      <c r="G29" s="79"/>
      <c r="H29" s="105"/>
      <c r="I29" s="113"/>
      <c r="J29" s="122"/>
      <c r="K29" s="25"/>
      <c r="L29" s="25"/>
      <c r="M29" s="25"/>
      <c r="N29" s="25"/>
      <c r="O29" s="25"/>
    </row>
    <row r="30" spans="1:15" ht="18.75" customHeight="1" x14ac:dyDescent="0.2">
      <c r="A30" s="19" t="s">
        <v>85</v>
      </c>
      <c r="B30" s="24">
        <f>B31+B33+B35</f>
        <v>800</v>
      </c>
      <c r="C30" s="80">
        <f t="shared" ref="C30:N30" si="6">C31+C33+C35</f>
        <v>40</v>
      </c>
      <c r="D30" s="80">
        <f t="shared" si="6"/>
        <v>392</v>
      </c>
      <c r="E30" s="80">
        <f t="shared" si="6"/>
        <v>180</v>
      </c>
      <c r="F30" s="80">
        <f t="shared" si="6"/>
        <v>60</v>
      </c>
      <c r="G30" s="80">
        <f t="shared" si="6"/>
        <v>20</v>
      </c>
      <c r="H30" s="106">
        <f t="shared" si="6"/>
        <v>20</v>
      </c>
      <c r="I30" s="114">
        <f t="shared" si="6"/>
        <v>0</v>
      </c>
      <c r="J30" s="123">
        <f t="shared" si="6"/>
        <v>8</v>
      </c>
      <c r="K30" s="24">
        <f t="shared" si="6"/>
        <v>20</v>
      </c>
      <c r="L30" s="24">
        <f t="shared" si="6"/>
        <v>40</v>
      </c>
      <c r="M30" s="24">
        <f t="shared" si="6"/>
        <v>20</v>
      </c>
      <c r="N30" s="24">
        <f t="shared" si="6"/>
        <v>0</v>
      </c>
      <c r="O30" s="24">
        <f t="shared" si="2"/>
        <v>800</v>
      </c>
    </row>
    <row r="31" spans="1:15" ht="18" customHeight="1" x14ac:dyDescent="0.2">
      <c r="A31" s="16" t="s">
        <v>62</v>
      </c>
      <c r="B31" s="24">
        <v>20</v>
      </c>
      <c r="C31" s="80">
        <v>0</v>
      </c>
      <c r="D31" s="80">
        <v>12</v>
      </c>
      <c r="E31" s="80">
        <v>0</v>
      </c>
      <c r="F31" s="80">
        <v>0</v>
      </c>
      <c r="G31" s="80">
        <v>0</v>
      </c>
      <c r="H31" s="106">
        <v>0</v>
      </c>
      <c r="I31" s="114">
        <v>0</v>
      </c>
      <c r="J31" s="123">
        <v>8</v>
      </c>
      <c r="K31" s="24">
        <v>0</v>
      </c>
      <c r="L31" s="24">
        <v>0</v>
      </c>
      <c r="M31" s="24">
        <v>0</v>
      </c>
      <c r="N31" s="24">
        <v>0</v>
      </c>
      <c r="O31" s="24">
        <f t="shared" ref="O31:O51" si="7">SUM(C31:N31)</f>
        <v>20</v>
      </c>
    </row>
    <row r="32" spans="1:15" s="22" customFormat="1" ht="15.75" customHeight="1" x14ac:dyDescent="0.2">
      <c r="A32" s="17" t="s">
        <v>40</v>
      </c>
      <c r="B32" s="25"/>
      <c r="C32" s="79"/>
      <c r="D32" s="79"/>
      <c r="E32" s="79"/>
      <c r="F32" s="79"/>
      <c r="G32" s="79"/>
      <c r="H32" s="105"/>
      <c r="I32" s="113"/>
      <c r="J32" s="122"/>
      <c r="K32" s="25"/>
      <c r="L32" s="25"/>
      <c r="M32" s="25"/>
      <c r="N32" s="25"/>
      <c r="O32" s="25"/>
    </row>
    <row r="33" spans="1:15" ht="18" customHeight="1" x14ac:dyDescent="0.2">
      <c r="A33" s="16" t="s">
        <v>67</v>
      </c>
      <c r="B33" s="24">
        <v>120</v>
      </c>
      <c r="C33" s="80">
        <v>20</v>
      </c>
      <c r="D33" s="80">
        <v>100</v>
      </c>
      <c r="E33" s="80">
        <v>0</v>
      </c>
      <c r="F33" s="80">
        <v>0</v>
      </c>
      <c r="G33" s="80">
        <v>0</v>
      </c>
      <c r="H33" s="106">
        <v>0</v>
      </c>
      <c r="I33" s="114">
        <v>0</v>
      </c>
      <c r="J33" s="123">
        <v>0</v>
      </c>
      <c r="K33" s="24">
        <v>0</v>
      </c>
      <c r="L33" s="24">
        <v>0</v>
      </c>
      <c r="M33" s="24">
        <v>0</v>
      </c>
      <c r="N33" s="24">
        <v>0</v>
      </c>
      <c r="O33" s="24">
        <f t="shared" si="7"/>
        <v>120</v>
      </c>
    </row>
    <row r="34" spans="1:15" s="22" customFormat="1" ht="15.75" customHeight="1" x14ac:dyDescent="0.2">
      <c r="A34" s="17" t="s">
        <v>40</v>
      </c>
      <c r="B34" s="25"/>
      <c r="C34" s="79"/>
      <c r="D34" s="79"/>
      <c r="E34" s="79"/>
      <c r="F34" s="79"/>
      <c r="G34" s="79"/>
      <c r="H34" s="105"/>
      <c r="I34" s="113"/>
      <c r="J34" s="122"/>
      <c r="K34" s="25"/>
      <c r="L34" s="25"/>
      <c r="M34" s="25"/>
      <c r="N34" s="25"/>
      <c r="O34" s="25"/>
    </row>
    <row r="35" spans="1:15" ht="18" customHeight="1" x14ac:dyDescent="0.2">
      <c r="A35" s="16" t="s">
        <v>68</v>
      </c>
      <c r="B35" s="24">
        <v>660</v>
      </c>
      <c r="C35" s="80">
        <v>20</v>
      </c>
      <c r="D35" s="80">
        <v>280</v>
      </c>
      <c r="E35" s="80">
        <v>180</v>
      </c>
      <c r="F35" s="80">
        <v>60</v>
      </c>
      <c r="G35" s="80">
        <v>20</v>
      </c>
      <c r="H35" s="106">
        <v>20</v>
      </c>
      <c r="I35" s="114">
        <v>0</v>
      </c>
      <c r="J35" s="123">
        <v>0</v>
      </c>
      <c r="K35" s="24">
        <v>20</v>
      </c>
      <c r="L35" s="24">
        <v>40</v>
      </c>
      <c r="M35" s="24">
        <v>20</v>
      </c>
      <c r="N35" s="24">
        <v>0</v>
      </c>
      <c r="O35" s="24">
        <f t="shared" si="7"/>
        <v>660</v>
      </c>
    </row>
    <row r="36" spans="1:15" s="22" customFormat="1" ht="15.75" customHeight="1" x14ac:dyDescent="0.2">
      <c r="A36" s="17" t="s">
        <v>40</v>
      </c>
      <c r="B36" s="25"/>
      <c r="C36" s="79"/>
      <c r="D36" s="79"/>
      <c r="E36" s="79"/>
      <c r="F36" s="79"/>
      <c r="G36" s="79"/>
      <c r="H36" s="105"/>
      <c r="I36" s="113"/>
      <c r="J36" s="122"/>
      <c r="K36" s="25"/>
      <c r="L36" s="25"/>
      <c r="M36" s="25"/>
      <c r="N36" s="25"/>
      <c r="O36" s="25"/>
    </row>
    <row r="37" spans="1:15" ht="18" customHeight="1" x14ac:dyDescent="0.2">
      <c r="A37" s="20" t="s">
        <v>86</v>
      </c>
      <c r="B37" s="23">
        <f t="shared" ref="B37:I37" si="8">B38+B40</f>
        <v>80</v>
      </c>
      <c r="C37" s="80">
        <f t="shared" si="8"/>
        <v>0</v>
      </c>
      <c r="D37" s="80">
        <f t="shared" si="8"/>
        <v>20</v>
      </c>
      <c r="E37" s="80">
        <f t="shared" si="8"/>
        <v>0</v>
      </c>
      <c r="F37" s="80">
        <f t="shared" si="8"/>
        <v>0</v>
      </c>
      <c r="G37" s="80">
        <f t="shared" si="8"/>
        <v>0</v>
      </c>
      <c r="H37" s="106">
        <f t="shared" si="8"/>
        <v>0</v>
      </c>
      <c r="I37" s="114">
        <f t="shared" si="8"/>
        <v>20</v>
      </c>
      <c r="J37" s="123">
        <v>0</v>
      </c>
      <c r="K37" s="23">
        <v>40</v>
      </c>
      <c r="L37" s="23">
        <f>L38+L40</f>
        <v>0</v>
      </c>
      <c r="M37" s="23">
        <f>M38+M40</f>
        <v>0</v>
      </c>
      <c r="N37" s="23">
        <f>N38+N40</f>
        <v>0</v>
      </c>
      <c r="O37" s="29">
        <f t="shared" si="7"/>
        <v>80</v>
      </c>
    </row>
    <row r="38" spans="1:15" ht="16.5" customHeight="1" x14ac:dyDescent="0.2">
      <c r="A38" s="16" t="s">
        <v>87</v>
      </c>
      <c r="B38" s="24">
        <v>40</v>
      </c>
      <c r="C38" s="80">
        <v>0</v>
      </c>
      <c r="D38" s="80">
        <v>20</v>
      </c>
      <c r="E38" s="80">
        <v>0</v>
      </c>
      <c r="F38" s="80">
        <v>0</v>
      </c>
      <c r="G38" s="80">
        <v>0</v>
      </c>
      <c r="H38" s="106">
        <v>0</v>
      </c>
      <c r="I38" s="114">
        <v>0</v>
      </c>
      <c r="J38" s="123">
        <v>0</v>
      </c>
      <c r="K38" s="24">
        <v>20</v>
      </c>
      <c r="L38" s="24">
        <v>0</v>
      </c>
      <c r="M38" s="24">
        <v>0</v>
      </c>
      <c r="N38" s="24">
        <v>0</v>
      </c>
      <c r="O38" s="30">
        <f t="shared" si="7"/>
        <v>40</v>
      </c>
    </row>
    <row r="39" spans="1:15" s="22" customFormat="1" ht="15.75" customHeight="1" x14ac:dyDescent="0.2">
      <c r="A39" s="17" t="s">
        <v>40</v>
      </c>
      <c r="B39" s="25"/>
      <c r="C39" s="79"/>
      <c r="D39" s="79"/>
      <c r="E39" s="79"/>
      <c r="F39" s="79"/>
      <c r="G39" s="79"/>
      <c r="H39" s="105"/>
      <c r="I39" s="113"/>
      <c r="J39" s="122"/>
      <c r="K39" s="25"/>
      <c r="L39" s="25"/>
      <c r="M39" s="25"/>
      <c r="N39" s="25"/>
      <c r="O39" s="25"/>
    </row>
    <row r="40" spans="1:15" ht="18" customHeight="1" x14ac:dyDescent="0.2">
      <c r="A40" s="16" t="s">
        <v>88</v>
      </c>
      <c r="B40" s="24">
        <v>40</v>
      </c>
      <c r="C40" s="80">
        <v>0</v>
      </c>
      <c r="D40" s="80">
        <v>0</v>
      </c>
      <c r="E40" s="80">
        <v>0</v>
      </c>
      <c r="F40" s="80">
        <v>0</v>
      </c>
      <c r="G40" s="80">
        <v>0</v>
      </c>
      <c r="H40" s="106">
        <v>0</v>
      </c>
      <c r="I40" s="114">
        <v>20</v>
      </c>
      <c r="J40" s="123">
        <v>0</v>
      </c>
      <c r="K40" s="24">
        <v>20</v>
      </c>
      <c r="L40" s="24">
        <v>0</v>
      </c>
      <c r="M40" s="24">
        <v>0</v>
      </c>
      <c r="N40" s="24">
        <v>0</v>
      </c>
      <c r="O40" s="30">
        <f t="shared" si="7"/>
        <v>40</v>
      </c>
    </row>
    <row r="41" spans="1:15" s="22" customFormat="1" ht="15.75" customHeight="1" x14ac:dyDescent="0.2">
      <c r="A41" s="17" t="s">
        <v>40</v>
      </c>
      <c r="B41" s="25"/>
      <c r="C41" s="79"/>
      <c r="D41" s="79"/>
      <c r="E41" s="79"/>
      <c r="F41" s="79"/>
      <c r="G41" s="79"/>
      <c r="H41" s="105"/>
      <c r="I41" s="113"/>
      <c r="J41" s="122"/>
      <c r="K41" s="25"/>
      <c r="L41" s="25"/>
      <c r="M41" s="25"/>
      <c r="N41" s="25"/>
      <c r="O41" s="25"/>
    </row>
    <row r="42" spans="1:15" ht="36.75" customHeight="1" x14ac:dyDescent="0.2">
      <c r="A42" s="20" t="s">
        <v>71</v>
      </c>
      <c r="B42" s="23">
        <f>B43+B45+B47+B49+B52</f>
        <v>5740</v>
      </c>
      <c r="C42" s="80">
        <f t="shared" ref="C42:O42" si="9">C43+C45+C47+C49+C52</f>
        <v>509</v>
      </c>
      <c r="D42" s="80">
        <f t="shared" si="9"/>
        <v>821</v>
      </c>
      <c r="E42" s="80">
        <f t="shared" si="9"/>
        <v>987</v>
      </c>
      <c r="F42" s="80">
        <f t="shared" si="9"/>
        <v>921</v>
      </c>
      <c r="G42" s="80">
        <f t="shared" si="9"/>
        <v>332</v>
      </c>
      <c r="H42" s="106">
        <f t="shared" si="9"/>
        <v>170</v>
      </c>
      <c r="I42" s="114">
        <f t="shared" si="9"/>
        <v>300</v>
      </c>
      <c r="J42" s="123">
        <f t="shared" si="9"/>
        <v>350</v>
      </c>
      <c r="K42" s="23">
        <f t="shared" si="9"/>
        <v>350</v>
      </c>
      <c r="L42" s="23">
        <f t="shared" si="9"/>
        <v>300</v>
      </c>
      <c r="M42" s="23">
        <f t="shared" si="9"/>
        <v>300</v>
      </c>
      <c r="N42" s="23">
        <f t="shared" si="9"/>
        <v>400</v>
      </c>
      <c r="O42" s="23">
        <f t="shared" si="9"/>
        <v>5740</v>
      </c>
    </row>
    <row r="43" spans="1:15" ht="18" customHeight="1" x14ac:dyDescent="0.2">
      <c r="A43" s="16" t="s">
        <v>72</v>
      </c>
      <c r="B43" s="24">
        <v>100</v>
      </c>
      <c r="C43" s="80">
        <v>0</v>
      </c>
      <c r="D43" s="80">
        <v>40</v>
      </c>
      <c r="E43" s="80">
        <v>40</v>
      </c>
      <c r="F43" s="80">
        <v>0</v>
      </c>
      <c r="G43" s="80">
        <v>20</v>
      </c>
      <c r="H43" s="106">
        <v>0</v>
      </c>
      <c r="I43" s="114">
        <v>0</v>
      </c>
      <c r="J43" s="123">
        <v>0</v>
      </c>
      <c r="K43" s="24">
        <v>0</v>
      </c>
      <c r="L43" s="24">
        <v>0</v>
      </c>
      <c r="M43" s="24">
        <v>0</v>
      </c>
      <c r="N43" s="24">
        <v>0</v>
      </c>
      <c r="O43" s="30">
        <f t="shared" si="7"/>
        <v>100</v>
      </c>
    </row>
    <row r="44" spans="1:15" s="22" customFormat="1" ht="15.75" customHeight="1" x14ac:dyDescent="0.2">
      <c r="A44" s="17" t="s">
        <v>40</v>
      </c>
      <c r="B44" s="25"/>
      <c r="C44" s="79"/>
      <c r="D44" s="79"/>
      <c r="E44" s="79"/>
      <c r="F44" s="79"/>
      <c r="G44" s="79"/>
      <c r="H44" s="105"/>
      <c r="I44" s="113"/>
      <c r="J44" s="122"/>
      <c r="K44" s="25"/>
      <c r="L44" s="25"/>
      <c r="M44" s="25"/>
      <c r="N44" s="25"/>
      <c r="O44" s="25"/>
    </row>
    <row r="45" spans="1:15" ht="18" customHeight="1" x14ac:dyDescent="0.2">
      <c r="A45" s="16" t="s">
        <v>73</v>
      </c>
      <c r="B45" s="24">
        <v>100</v>
      </c>
      <c r="C45" s="80">
        <v>0</v>
      </c>
      <c r="D45" s="80">
        <v>60</v>
      </c>
      <c r="E45" s="80">
        <v>20</v>
      </c>
      <c r="F45" s="80">
        <v>20</v>
      </c>
      <c r="G45" s="80">
        <v>0</v>
      </c>
      <c r="H45" s="106">
        <v>0</v>
      </c>
      <c r="I45" s="114">
        <v>0</v>
      </c>
      <c r="J45" s="123">
        <v>0</v>
      </c>
      <c r="K45" s="24">
        <v>0</v>
      </c>
      <c r="L45" s="24">
        <v>0</v>
      </c>
      <c r="M45" s="24">
        <v>0</v>
      </c>
      <c r="N45" s="24">
        <v>0</v>
      </c>
      <c r="O45" s="30">
        <f t="shared" si="7"/>
        <v>100</v>
      </c>
    </row>
    <row r="46" spans="1:15" s="22" customFormat="1" ht="15.75" customHeight="1" x14ac:dyDescent="0.2">
      <c r="A46" s="17" t="s">
        <v>40</v>
      </c>
      <c r="B46" s="25"/>
      <c r="C46" s="79"/>
      <c r="D46" s="79"/>
      <c r="E46" s="79"/>
      <c r="F46" s="79"/>
      <c r="G46" s="79"/>
      <c r="H46" s="105"/>
      <c r="I46" s="113"/>
      <c r="J46" s="122"/>
      <c r="K46" s="25"/>
      <c r="L46" s="25"/>
      <c r="M46" s="25"/>
      <c r="N46" s="25"/>
      <c r="O46" s="25"/>
    </row>
    <row r="47" spans="1:15" ht="18" customHeight="1" x14ac:dyDescent="0.2">
      <c r="A47" s="16" t="s">
        <v>74</v>
      </c>
      <c r="B47" s="24">
        <v>740</v>
      </c>
      <c r="C47" s="80">
        <v>9</v>
      </c>
      <c r="D47" s="80">
        <v>201</v>
      </c>
      <c r="E47" s="80">
        <v>227</v>
      </c>
      <c r="F47" s="80">
        <v>181</v>
      </c>
      <c r="G47" s="80">
        <v>122</v>
      </c>
      <c r="H47" s="106">
        <v>0</v>
      </c>
      <c r="I47" s="114">
        <v>0</v>
      </c>
      <c r="J47" s="123">
        <v>0</v>
      </c>
      <c r="K47" s="24">
        <v>0</v>
      </c>
      <c r="L47" s="24">
        <v>0</v>
      </c>
      <c r="M47" s="24">
        <v>0</v>
      </c>
      <c r="N47" s="24">
        <v>0</v>
      </c>
      <c r="O47" s="30">
        <f t="shared" si="7"/>
        <v>740</v>
      </c>
    </row>
    <row r="48" spans="1:15" s="22" customFormat="1" ht="15.75" customHeight="1" x14ac:dyDescent="0.2">
      <c r="A48" s="17" t="s">
        <v>40</v>
      </c>
      <c r="B48" s="25"/>
      <c r="C48" s="79"/>
      <c r="D48" s="79"/>
      <c r="E48" s="79"/>
      <c r="F48" s="79"/>
      <c r="G48" s="79"/>
      <c r="H48" s="105"/>
      <c r="I48" s="113"/>
      <c r="J48" s="122"/>
      <c r="K48" s="25"/>
      <c r="L48" s="25"/>
      <c r="M48" s="25"/>
      <c r="N48" s="25"/>
      <c r="O48" s="25"/>
    </row>
    <row r="49" spans="1:15" ht="36.75" customHeight="1" x14ac:dyDescent="0.2">
      <c r="A49" s="16" t="s">
        <v>75</v>
      </c>
      <c r="B49" s="24">
        <v>4700</v>
      </c>
      <c r="C49" s="80">
        <v>500</v>
      </c>
      <c r="D49" s="80">
        <v>500</v>
      </c>
      <c r="E49" s="80">
        <v>700</v>
      </c>
      <c r="F49" s="80">
        <v>700</v>
      </c>
      <c r="G49" s="80">
        <v>150</v>
      </c>
      <c r="H49" s="106">
        <v>150</v>
      </c>
      <c r="I49" s="114">
        <v>300</v>
      </c>
      <c r="J49" s="123">
        <v>350</v>
      </c>
      <c r="K49" s="24">
        <v>350</v>
      </c>
      <c r="L49" s="24">
        <v>300</v>
      </c>
      <c r="M49" s="24">
        <v>300</v>
      </c>
      <c r="N49" s="24">
        <v>400</v>
      </c>
      <c r="O49" s="30">
        <f t="shared" si="7"/>
        <v>4700</v>
      </c>
    </row>
    <row r="50" spans="1:15" s="22" customFormat="1" ht="15.75" customHeight="1" x14ac:dyDescent="0.2">
      <c r="A50" s="17" t="s">
        <v>40</v>
      </c>
      <c r="B50" s="25"/>
      <c r="C50" s="79"/>
      <c r="D50" s="79"/>
      <c r="E50" s="79"/>
      <c r="F50" s="79"/>
      <c r="G50" s="79"/>
      <c r="H50" s="105"/>
      <c r="I50" s="113"/>
      <c r="J50" s="122"/>
      <c r="K50" s="25"/>
      <c r="L50" s="25"/>
      <c r="M50" s="25"/>
      <c r="N50" s="25"/>
      <c r="O50" s="25"/>
    </row>
    <row r="51" spans="1:15" ht="15.75" customHeight="1" x14ac:dyDescent="0.2">
      <c r="A51" s="16" t="s">
        <v>76</v>
      </c>
      <c r="B51" s="24">
        <v>28</v>
      </c>
      <c r="C51" s="80"/>
      <c r="D51" s="80"/>
      <c r="E51" s="80">
        <v>12</v>
      </c>
      <c r="F51" s="80"/>
      <c r="G51" s="80"/>
      <c r="H51" s="106">
        <v>4</v>
      </c>
      <c r="I51" s="114"/>
      <c r="J51" s="123"/>
      <c r="K51" s="24">
        <v>5</v>
      </c>
      <c r="L51" s="24"/>
      <c r="M51" s="24"/>
      <c r="N51" s="24">
        <v>7</v>
      </c>
      <c r="O51" s="30">
        <f t="shared" si="7"/>
        <v>28</v>
      </c>
    </row>
    <row r="52" spans="1:15" ht="85.5" customHeight="1" x14ac:dyDescent="0.2">
      <c r="A52" s="16" t="s">
        <v>116</v>
      </c>
      <c r="B52" s="24">
        <v>100</v>
      </c>
      <c r="C52" s="80">
        <v>0</v>
      </c>
      <c r="D52" s="80">
        <v>20</v>
      </c>
      <c r="E52" s="80">
        <v>0</v>
      </c>
      <c r="F52" s="80">
        <v>20</v>
      </c>
      <c r="G52" s="80">
        <v>40</v>
      </c>
      <c r="H52" s="106">
        <v>20</v>
      </c>
      <c r="I52" s="114">
        <v>0</v>
      </c>
      <c r="J52" s="123">
        <v>0</v>
      </c>
      <c r="K52" s="24">
        <v>0</v>
      </c>
      <c r="L52" s="24">
        <v>0</v>
      </c>
      <c r="M52" s="24">
        <v>0</v>
      </c>
      <c r="N52" s="24">
        <v>0</v>
      </c>
      <c r="O52" s="30">
        <f>SUM(C52:N52)</f>
        <v>100</v>
      </c>
    </row>
    <row r="53" spans="1:15" s="22" customFormat="1" ht="15.75" customHeight="1" x14ac:dyDescent="0.2">
      <c r="A53" s="17" t="s">
        <v>40</v>
      </c>
      <c r="B53" s="25"/>
      <c r="C53" s="79"/>
      <c r="D53" s="79"/>
      <c r="E53" s="79"/>
      <c r="F53" s="79"/>
      <c r="G53" s="79"/>
      <c r="H53" s="105"/>
      <c r="I53" s="113"/>
      <c r="J53" s="122"/>
      <c r="K53" s="25"/>
      <c r="L53" s="25"/>
      <c r="M53" s="25"/>
      <c r="N53" s="25"/>
      <c r="O53" s="25"/>
    </row>
    <row r="56" spans="1:15" s="21" customFormat="1" x14ac:dyDescent="0.2">
      <c r="B56" s="26"/>
      <c r="C56" s="81"/>
      <c r="D56" s="81"/>
      <c r="E56" s="81"/>
      <c r="F56" s="81"/>
      <c r="G56" s="81"/>
      <c r="H56" s="26"/>
      <c r="I56" s="115"/>
      <c r="J56" s="124"/>
      <c r="K56" s="26"/>
      <c r="L56" s="26"/>
      <c r="M56" s="26"/>
      <c r="N56" s="26"/>
      <c r="O56" s="27"/>
    </row>
    <row r="57" spans="1:15" s="21" customFormat="1" x14ac:dyDescent="0.2">
      <c r="B57" s="26"/>
      <c r="C57" s="81"/>
      <c r="D57" s="81"/>
      <c r="E57" s="81"/>
      <c r="F57" s="81"/>
      <c r="G57" s="81"/>
      <c r="H57" s="26"/>
      <c r="I57" s="115"/>
      <c r="J57" s="124"/>
      <c r="K57" s="26"/>
      <c r="L57" s="26"/>
      <c r="M57" s="26"/>
      <c r="N57" s="26"/>
      <c r="O57" s="27"/>
    </row>
    <row r="58" spans="1:15" s="21" customFormat="1" x14ac:dyDescent="0.2">
      <c r="B58" s="26"/>
      <c r="C58" s="81"/>
      <c r="D58" s="81"/>
      <c r="E58" s="81"/>
      <c r="F58" s="81"/>
      <c r="G58" s="81"/>
      <c r="H58" s="26"/>
      <c r="I58" s="115"/>
      <c r="J58" s="124"/>
      <c r="K58" s="26"/>
      <c r="L58" s="26"/>
      <c r="M58" s="26"/>
      <c r="N58" s="26"/>
      <c r="O58" s="27"/>
    </row>
    <row r="59" spans="1:15" s="21" customFormat="1" x14ac:dyDescent="0.2">
      <c r="B59" s="26"/>
      <c r="C59" s="81"/>
      <c r="D59" s="81"/>
      <c r="E59" s="81"/>
      <c r="F59" s="81"/>
      <c r="G59" s="81"/>
      <c r="H59" s="26"/>
      <c r="I59" s="115"/>
      <c r="J59" s="124"/>
      <c r="K59" s="26"/>
      <c r="L59" s="26"/>
      <c r="M59" s="26"/>
      <c r="N59" s="26"/>
      <c r="O59" s="27"/>
    </row>
    <row r="60" spans="1:15" s="21" customFormat="1" x14ac:dyDescent="0.2">
      <c r="B60" s="26"/>
      <c r="C60" s="81"/>
      <c r="D60" s="81"/>
      <c r="E60" s="81"/>
      <c r="F60" s="81"/>
      <c r="G60" s="81"/>
      <c r="H60" s="26"/>
      <c r="I60" s="115"/>
      <c r="J60" s="124"/>
      <c r="K60" s="26"/>
      <c r="L60" s="26"/>
      <c r="M60" s="26"/>
      <c r="N60" s="26"/>
      <c r="O60" s="27"/>
    </row>
    <row r="61" spans="1:15" s="21" customFormat="1" x14ac:dyDescent="0.2">
      <c r="B61" s="26"/>
      <c r="C61" s="81"/>
      <c r="D61" s="81"/>
      <c r="E61" s="81"/>
      <c r="F61" s="81"/>
      <c r="G61" s="81"/>
      <c r="H61" s="26"/>
      <c r="I61" s="115"/>
      <c r="J61" s="124"/>
      <c r="K61" s="26"/>
      <c r="L61" s="26"/>
      <c r="M61" s="26"/>
      <c r="N61" s="26"/>
      <c r="O61" s="27"/>
    </row>
    <row r="62" spans="1:15" s="21" customFormat="1" x14ac:dyDescent="0.2">
      <c r="B62" s="26"/>
      <c r="C62" s="81"/>
      <c r="D62" s="81"/>
      <c r="E62" s="81"/>
      <c r="F62" s="81"/>
      <c r="G62" s="81"/>
      <c r="H62" s="26"/>
      <c r="I62" s="115"/>
      <c r="J62" s="124"/>
      <c r="K62" s="26"/>
      <c r="L62" s="26"/>
      <c r="M62" s="26"/>
      <c r="N62" s="26"/>
      <c r="O62" s="27"/>
    </row>
    <row r="63" spans="1:15" s="21" customFormat="1" x14ac:dyDescent="0.2">
      <c r="B63" s="26"/>
      <c r="C63" s="81"/>
      <c r="D63" s="81"/>
      <c r="E63" s="81"/>
      <c r="F63" s="81"/>
      <c r="G63" s="81"/>
      <c r="H63" s="26"/>
      <c r="I63" s="115"/>
      <c r="J63" s="124"/>
      <c r="K63" s="26"/>
      <c r="L63" s="26"/>
      <c r="M63" s="26"/>
      <c r="N63" s="26"/>
      <c r="O63" s="27"/>
    </row>
    <row r="64" spans="1:15" s="21" customFormat="1" x14ac:dyDescent="0.2">
      <c r="B64" s="26"/>
      <c r="C64" s="81"/>
      <c r="D64" s="81"/>
      <c r="E64" s="81"/>
      <c r="F64" s="81"/>
      <c r="G64" s="81"/>
      <c r="H64" s="26"/>
      <c r="I64" s="115"/>
      <c r="J64" s="124"/>
      <c r="K64" s="26"/>
      <c r="L64" s="26"/>
      <c r="M64" s="26"/>
      <c r="N64" s="26"/>
      <c r="O64" s="27"/>
    </row>
    <row r="65" spans="2:15" s="21" customFormat="1" x14ac:dyDescent="0.2">
      <c r="B65" s="26"/>
      <c r="C65" s="81"/>
      <c r="D65" s="81"/>
      <c r="E65" s="81"/>
      <c r="F65" s="81"/>
      <c r="G65" s="81"/>
      <c r="H65" s="26"/>
      <c r="I65" s="115"/>
      <c r="J65" s="124"/>
      <c r="K65" s="26"/>
      <c r="L65" s="26"/>
      <c r="M65" s="26"/>
      <c r="N65" s="26"/>
      <c r="O65" s="27"/>
    </row>
    <row r="66" spans="2:15" s="21" customFormat="1" x14ac:dyDescent="0.2">
      <c r="B66" s="26"/>
      <c r="C66" s="81"/>
      <c r="D66" s="81"/>
      <c r="E66" s="81"/>
      <c r="F66" s="81"/>
      <c r="G66" s="81"/>
      <c r="H66" s="26"/>
      <c r="I66" s="115"/>
      <c r="J66" s="124"/>
      <c r="K66" s="26"/>
      <c r="L66" s="26"/>
      <c r="M66" s="26"/>
      <c r="N66" s="26"/>
      <c r="O66" s="27"/>
    </row>
    <row r="67" spans="2:15" s="21" customFormat="1" x14ac:dyDescent="0.2">
      <c r="B67" s="26"/>
      <c r="C67" s="81"/>
      <c r="D67" s="81"/>
      <c r="E67" s="81"/>
      <c r="F67" s="81"/>
      <c r="G67" s="81"/>
      <c r="H67" s="26"/>
      <c r="I67" s="115"/>
      <c r="J67" s="124"/>
      <c r="K67" s="26"/>
      <c r="L67" s="26"/>
      <c r="M67" s="26"/>
      <c r="N67" s="26"/>
      <c r="O67" s="27"/>
    </row>
    <row r="68" spans="2:15" s="21" customFormat="1" x14ac:dyDescent="0.2">
      <c r="B68" s="26"/>
      <c r="C68" s="81"/>
      <c r="D68" s="81"/>
      <c r="E68" s="81"/>
      <c r="F68" s="81"/>
      <c r="G68" s="81"/>
      <c r="H68" s="26"/>
      <c r="I68" s="115"/>
      <c r="J68" s="124"/>
      <c r="K68" s="26"/>
      <c r="L68" s="26"/>
      <c r="M68" s="26"/>
      <c r="N68" s="26"/>
      <c r="O68" s="27"/>
    </row>
    <row r="69" spans="2:15" s="21" customFormat="1" x14ac:dyDescent="0.2">
      <c r="B69" s="26"/>
      <c r="C69" s="81"/>
      <c r="D69" s="81"/>
      <c r="E69" s="81"/>
      <c r="F69" s="81"/>
      <c r="G69" s="81"/>
      <c r="H69" s="26"/>
      <c r="I69" s="115"/>
      <c r="J69" s="124"/>
      <c r="K69" s="26"/>
      <c r="L69" s="26"/>
      <c r="M69" s="26"/>
      <c r="N69" s="26"/>
      <c r="O69" s="27"/>
    </row>
    <row r="70" spans="2:15" s="21" customFormat="1" x14ac:dyDescent="0.2">
      <c r="B70" s="26"/>
      <c r="C70" s="81"/>
      <c r="D70" s="81"/>
      <c r="E70" s="81"/>
      <c r="F70" s="81"/>
      <c r="G70" s="81"/>
      <c r="H70" s="26"/>
      <c r="I70" s="115"/>
      <c r="J70" s="124"/>
      <c r="K70" s="26"/>
      <c r="L70" s="26"/>
      <c r="M70" s="26"/>
      <c r="N70" s="26"/>
      <c r="O70" s="27"/>
    </row>
    <row r="71" spans="2:15" s="21" customFormat="1" x14ac:dyDescent="0.2">
      <c r="B71" s="26"/>
      <c r="C71" s="81"/>
      <c r="D71" s="81"/>
      <c r="E71" s="81"/>
      <c r="F71" s="81"/>
      <c r="G71" s="81"/>
      <c r="H71" s="26"/>
      <c r="I71" s="115"/>
      <c r="J71" s="124"/>
      <c r="K71" s="26"/>
      <c r="L71" s="26"/>
      <c r="M71" s="26"/>
      <c r="N71" s="26"/>
      <c r="O71" s="27"/>
    </row>
    <row r="72" spans="2:15" s="21" customFormat="1" x14ac:dyDescent="0.2">
      <c r="B72" s="26"/>
      <c r="C72" s="81"/>
      <c r="D72" s="81"/>
      <c r="E72" s="81"/>
      <c r="F72" s="81"/>
      <c r="G72" s="81"/>
      <c r="H72" s="26"/>
      <c r="I72" s="115"/>
      <c r="J72" s="124"/>
      <c r="K72" s="26"/>
      <c r="L72" s="26"/>
      <c r="M72" s="26"/>
      <c r="N72" s="26"/>
      <c r="O72" s="27"/>
    </row>
    <row r="73" spans="2:15" s="21" customFormat="1" x14ac:dyDescent="0.2">
      <c r="B73" s="26"/>
      <c r="C73" s="81"/>
      <c r="D73" s="81"/>
      <c r="E73" s="81"/>
      <c r="F73" s="81"/>
      <c r="G73" s="81"/>
      <c r="H73" s="26"/>
      <c r="I73" s="115"/>
      <c r="J73" s="124"/>
      <c r="K73" s="26"/>
      <c r="L73" s="26"/>
      <c r="M73" s="26"/>
      <c r="N73" s="26"/>
      <c r="O73" s="27"/>
    </row>
    <row r="74" spans="2:15" s="21" customFormat="1" x14ac:dyDescent="0.2">
      <c r="B74" s="26"/>
      <c r="C74" s="81"/>
      <c r="D74" s="81"/>
      <c r="E74" s="81"/>
      <c r="F74" s="81"/>
      <c r="G74" s="81"/>
      <c r="H74" s="26"/>
      <c r="I74" s="115"/>
      <c r="J74" s="124"/>
      <c r="K74" s="26"/>
      <c r="L74" s="26"/>
      <c r="M74" s="26"/>
      <c r="N74" s="26"/>
      <c r="O74" s="27"/>
    </row>
    <row r="75" spans="2:15" s="21" customFormat="1" x14ac:dyDescent="0.2">
      <c r="B75" s="26"/>
      <c r="C75" s="81"/>
      <c r="D75" s="81"/>
      <c r="E75" s="81"/>
      <c r="F75" s="81"/>
      <c r="G75" s="81"/>
      <c r="H75" s="26"/>
      <c r="I75" s="115"/>
      <c r="J75" s="124"/>
      <c r="K75" s="26"/>
      <c r="L75" s="26"/>
      <c r="M75" s="26"/>
      <c r="N75" s="26"/>
      <c r="O75" s="27"/>
    </row>
    <row r="76" spans="2:15" s="21" customFormat="1" x14ac:dyDescent="0.2">
      <c r="B76" s="26"/>
      <c r="C76" s="81"/>
      <c r="D76" s="81"/>
      <c r="E76" s="81"/>
      <c r="F76" s="81"/>
      <c r="G76" s="81"/>
      <c r="H76" s="26"/>
      <c r="I76" s="115"/>
      <c r="J76" s="124"/>
      <c r="K76" s="26"/>
      <c r="L76" s="26"/>
      <c r="M76" s="26"/>
      <c r="N76" s="26"/>
      <c r="O76" s="27"/>
    </row>
    <row r="77" spans="2:15" s="21" customFormat="1" x14ac:dyDescent="0.2">
      <c r="B77" s="26"/>
      <c r="C77" s="81"/>
      <c r="D77" s="81"/>
      <c r="E77" s="81"/>
      <c r="F77" s="81"/>
      <c r="G77" s="81"/>
      <c r="H77" s="26"/>
      <c r="I77" s="115"/>
      <c r="J77" s="124"/>
      <c r="K77" s="26"/>
      <c r="L77" s="26"/>
      <c r="M77" s="26"/>
      <c r="N77" s="26"/>
      <c r="O77" s="27"/>
    </row>
    <row r="78" spans="2:15" s="21" customFormat="1" x14ac:dyDescent="0.2">
      <c r="B78" s="26"/>
      <c r="C78" s="81"/>
      <c r="D78" s="81"/>
      <c r="E78" s="81"/>
      <c r="F78" s="81"/>
      <c r="G78" s="81"/>
      <c r="H78" s="26"/>
      <c r="I78" s="115"/>
      <c r="J78" s="124"/>
      <c r="K78" s="26"/>
      <c r="L78" s="26"/>
      <c r="M78" s="26"/>
      <c r="N78" s="26"/>
      <c r="O78" s="27"/>
    </row>
    <row r="79" spans="2:15" s="21" customFormat="1" x14ac:dyDescent="0.2">
      <c r="B79" s="26"/>
      <c r="C79" s="81"/>
      <c r="D79" s="81"/>
      <c r="E79" s="81"/>
      <c r="F79" s="81"/>
      <c r="G79" s="81"/>
      <c r="H79" s="26"/>
      <c r="I79" s="115"/>
      <c r="J79" s="124"/>
      <c r="K79" s="26"/>
      <c r="L79" s="26"/>
      <c r="M79" s="26"/>
      <c r="N79" s="26"/>
      <c r="O79" s="27"/>
    </row>
    <row r="80" spans="2:15" s="21" customFormat="1" x14ac:dyDescent="0.2">
      <c r="B80" s="26"/>
      <c r="C80" s="81"/>
      <c r="D80" s="81"/>
      <c r="E80" s="81"/>
      <c r="F80" s="81"/>
      <c r="G80" s="81"/>
      <c r="H80" s="26"/>
      <c r="I80" s="115"/>
      <c r="J80" s="124"/>
      <c r="K80" s="26"/>
      <c r="L80" s="26"/>
      <c r="M80" s="26"/>
      <c r="N80" s="26"/>
      <c r="O80" s="27"/>
    </row>
    <row r="81" spans="2:15" s="21" customFormat="1" x14ac:dyDescent="0.2">
      <c r="B81" s="26"/>
      <c r="C81" s="81"/>
      <c r="D81" s="81"/>
      <c r="E81" s="81"/>
      <c r="F81" s="81"/>
      <c r="G81" s="81"/>
      <c r="H81" s="26"/>
      <c r="I81" s="115"/>
      <c r="J81" s="124"/>
      <c r="K81" s="26"/>
      <c r="L81" s="26"/>
      <c r="M81" s="26"/>
      <c r="N81" s="26"/>
      <c r="O81" s="27"/>
    </row>
    <row r="82" spans="2:15" s="21" customFormat="1" x14ac:dyDescent="0.2">
      <c r="B82" s="26"/>
      <c r="C82" s="81"/>
      <c r="D82" s="81"/>
      <c r="E82" s="81"/>
      <c r="F82" s="81"/>
      <c r="G82" s="81"/>
      <c r="H82" s="26"/>
      <c r="I82" s="115"/>
      <c r="J82" s="124"/>
      <c r="K82" s="26"/>
      <c r="L82" s="26"/>
      <c r="M82" s="26"/>
      <c r="N82" s="26"/>
      <c r="O82" s="27"/>
    </row>
    <row r="83" spans="2:15" s="21" customFormat="1" x14ac:dyDescent="0.2">
      <c r="B83" s="26"/>
      <c r="C83" s="81"/>
      <c r="D83" s="81"/>
      <c r="E83" s="81"/>
      <c r="F83" s="81"/>
      <c r="G83" s="81"/>
      <c r="H83" s="26"/>
      <c r="I83" s="115"/>
      <c r="J83" s="124"/>
      <c r="K83" s="26"/>
      <c r="L83" s="26"/>
      <c r="M83" s="26"/>
      <c r="N83" s="26"/>
      <c r="O83" s="27"/>
    </row>
    <row r="84" spans="2:15" s="21" customFormat="1" x14ac:dyDescent="0.2">
      <c r="B84" s="26"/>
      <c r="C84" s="81"/>
      <c r="D84" s="81"/>
      <c r="E84" s="81"/>
      <c r="F84" s="81"/>
      <c r="G84" s="81"/>
      <c r="H84" s="26"/>
      <c r="I84" s="115"/>
      <c r="J84" s="124"/>
      <c r="K84" s="26"/>
      <c r="L84" s="26"/>
      <c r="M84" s="26"/>
      <c r="N84" s="26"/>
      <c r="O84" s="27"/>
    </row>
    <row r="85" spans="2:15" s="21" customFormat="1" x14ac:dyDescent="0.2">
      <c r="B85" s="26"/>
      <c r="C85" s="81"/>
      <c r="D85" s="81"/>
      <c r="E85" s="81"/>
      <c r="F85" s="81"/>
      <c r="G85" s="81"/>
      <c r="H85" s="26"/>
      <c r="I85" s="115"/>
      <c r="J85" s="124"/>
      <c r="K85" s="26"/>
      <c r="L85" s="26"/>
      <c r="M85" s="26"/>
      <c r="N85" s="26"/>
      <c r="O85" s="27"/>
    </row>
    <row r="86" spans="2:15" s="21" customFormat="1" x14ac:dyDescent="0.2">
      <c r="B86" s="26"/>
      <c r="C86" s="81"/>
      <c r="D86" s="81"/>
      <c r="E86" s="81"/>
      <c r="F86" s="81"/>
      <c r="G86" s="81"/>
      <c r="H86" s="26"/>
      <c r="I86" s="115"/>
      <c r="J86" s="124"/>
      <c r="K86" s="26"/>
      <c r="L86" s="26"/>
      <c r="M86" s="26"/>
      <c r="N86" s="26"/>
      <c r="O86" s="27"/>
    </row>
    <row r="87" spans="2:15" s="21" customFormat="1" x14ac:dyDescent="0.2">
      <c r="B87" s="26"/>
      <c r="C87" s="81"/>
      <c r="D87" s="81"/>
      <c r="E87" s="81"/>
      <c r="F87" s="81"/>
      <c r="G87" s="81"/>
      <c r="H87" s="26"/>
      <c r="I87" s="115"/>
      <c r="J87" s="124"/>
      <c r="K87" s="26"/>
      <c r="L87" s="26"/>
      <c r="M87" s="26"/>
      <c r="N87" s="26"/>
      <c r="O87" s="27"/>
    </row>
    <row r="88" spans="2:15" s="21" customFormat="1" x14ac:dyDescent="0.2">
      <c r="B88" s="26"/>
      <c r="C88" s="81"/>
      <c r="D88" s="81"/>
      <c r="E88" s="81"/>
      <c r="F88" s="81"/>
      <c r="G88" s="81"/>
      <c r="H88" s="26"/>
      <c r="I88" s="115"/>
      <c r="J88" s="124"/>
      <c r="K88" s="26"/>
      <c r="L88" s="26"/>
      <c r="M88" s="26"/>
      <c r="N88" s="26"/>
      <c r="O88" s="27"/>
    </row>
    <row r="89" spans="2:15" s="21" customFormat="1" x14ac:dyDescent="0.2">
      <c r="B89" s="26"/>
      <c r="C89" s="81"/>
      <c r="D89" s="81"/>
      <c r="E89" s="81"/>
      <c r="F89" s="81"/>
      <c r="G89" s="81"/>
      <c r="H89" s="26"/>
      <c r="I89" s="115"/>
      <c r="J89" s="124"/>
      <c r="K89" s="26"/>
      <c r="L89" s="26"/>
      <c r="M89" s="26"/>
      <c r="N89" s="26"/>
      <c r="O89" s="27"/>
    </row>
    <row r="90" spans="2:15" s="21" customFormat="1" x14ac:dyDescent="0.2">
      <c r="B90" s="26"/>
      <c r="C90" s="81"/>
      <c r="D90" s="81"/>
      <c r="E90" s="81"/>
      <c r="F90" s="81"/>
      <c r="G90" s="81"/>
      <c r="H90" s="26"/>
      <c r="I90" s="115"/>
      <c r="J90" s="124"/>
      <c r="K90" s="26"/>
      <c r="L90" s="26"/>
      <c r="M90" s="26"/>
      <c r="N90" s="26"/>
      <c r="O90" s="27"/>
    </row>
    <row r="91" spans="2:15" s="21" customFormat="1" x14ac:dyDescent="0.2">
      <c r="B91" s="26"/>
      <c r="C91" s="81"/>
      <c r="D91" s="81"/>
      <c r="E91" s="81"/>
      <c r="F91" s="81"/>
      <c r="G91" s="81"/>
      <c r="H91" s="26"/>
      <c r="I91" s="115"/>
      <c r="J91" s="124"/>
      <c r="K91" s="26"/>
      <c r="L91" s="26"/>
      <c r="M91" s="26"/>
      <c r="N91" s="26"/>
      <c r="O91" s="27"/>
    </row>
    <row r="92" spans="2:15" s="21" customFormat="1" x14ac:dyDescent="0.2">
      <c r="B92" s="26"/>
      <c r="C92" s="81"/>
      <c r="D92" s="81"/>
      <c r="E92" s="81"/>
      <c r="F92" s="81"/>
      <c r="G92" s="81"/>
      <c r="H92" s="26"/>
      <c r="I92" s="115"/>
      <c r="J92" s="124"/>
      <c r="K92" s="26"/>
      <c r="L92" s="26"/>
      <c r="M92" s="26"/>
      <c r="N92" s="26"/>
      <c r="O92" s="27"/>
    </row>
    <row r="93" spans="2:15" s="21" customFormat="1" x14ac:dyDescent="0.2">
      <c r="B93" s="26"/>
      <c r="C93" s="81"/>
      <c r="D93" s="81"/>
      <c r="E93" s="81"/>
      <c r="F93" s="81"/>
      <c r="G93" s="81"/>
      <c r="H93" s="26"/>
      <c r="I93" s="115"/>
      <c r="J93" s="124"/>
      <c r="K93" s="26"/>
      <c r="L93" s="26"/>
      <c r="M93" s="26"/>
      <c r="N93" s="26"/>
      <c r="O93" s="26"/>
    </row>
    <row r="94" spans="2:15" s="21" customFormat="1" x14ac:dyDescent="0.2">
      <c r="B94" s="26"/>
      <c r="C94" s="81"/>
      <c r="D94" s="81"/>
      <c r="E94" s="81"/>
      <c r="F94" s="81"/>
      <c r="G94" s="81"/>
      <c r="H94" s="26"/>
      <c r="I94" s="115"/>
      <c r="J94" s="124"/>
      <c r="K94" s="26"/>
      <c r="L94" s="26"/>
      <c r="M94" s="26"/>
      <c r="N94" s="26"/>
      <c r="O94" s="26"/>
    </row>
    <row r="95" spans="2:15" s="21" customFormat="1" x14ac:dyDescent="0.2">
      <c r="B95" s="26"/>
      <c r="C95" s="81"/>
      <c r="D95" s="81"/>
      <c r="E95" s="81"/>
      <c r="F95" s="81"/>
      <c r="G95" s="81"/>
      <c r="H95" s="26"/>
      <c r="I95" s="115"/>
      <c r="J95" s="124"/>
      <c r="K95" s="26"/>
      <c r="L95" s="26"/>
      <c r="M95" s="26"/>
      <c r="N95" s="26"/>
      <c r="O95" s="26"/>
    </row>
    <row r="96" spans="2:15" s="21" customFormat="1" x14ac:dyDescent="0.2">
      <c r="B96" s="26"/>
      <c r="C96" s="81"/>
      <c r="D96" s="81"/>
      <c r="E96" s="81"/>
      <c r="F96" s="81"/>
      <c r="G96" s="81"/>
      <c r="H96" s="26"/>
      <c r="I96" s="115"/>
      <c r="J96" s="124"/>
      <c r="K96" s="26"/>
      <c r="L96" s="26"/>
      <c r="M96" s="26"/>
      <c r="N96" s="26"/>
      <c r="O96" s="26"/>
    </row>
    <row r="97" spans="2:15" s="21" customFormat="1" x14ac:dyDescent="0.2">
      <c r="B97" s="26"/>
      <c r="C97" s="81"/>
      <c r="D97" s="81"/>
      <c r="E97" s="81"/>
      <c r="F97" s="81"/>
      <c r="G97" s="81"/>
      <c r="H97" s="26"/>
      <c r="I97" s="115"/>
      <c r="J97" s="124"/>
      <c r="K97" s="26"/>
      <c r="L97" s="26"/>
      <c r="M97" s="26"/>
      <c r="N97" s="26"/>
      <c r="O97" s="26"/>
    </row>
    <row r="98" spans="2:15" s="21" customFormat="1" x14ac:dyDescent="0.2">
      <c r="B98" s="26"/>
      <c r="C98" s="81"/>
      <c r="D98" s="81"/>
      <c r="E98" s="81"/>
      <c r="F98" s="81"/>
      <c r="G98" s="81"/>
      <c r="H98" s="26"/>
      <c r="I98" s="115"/>
      <c r="J98" s="124"/>
      <c r="K98" s="26"/>
      <c r="L98" s="26"/>
      <c r="M98" s="26"/>
      <c r="N98" s="26"/>
      <c r="O98" s="26"/>
    </row>
    <row r="99" spans="2:15" s="21" customFormat="1" x14ac:dyDescent="0.2">
      <c r="B99" s="26"/>
      <c r="C99" s="81"/>
      <c r="D99" s="81"/>
      <c r="E99" s="81"/>
      <c r="F99" s="81"/>
      <c r="G99" s="81"/>
      <c r="H99" s="26"/>
      <c r="I99" s="115"/>
      <c r="J99" s="124"/>
      <c r="K99" s="26"/>
      <c r="L99" s="26"/>
      <c r="M99" s="26"/>
      <c r="N99" s="26"/>
      <c r="O99" s="26"/>
    </row>
    <row r="100" spans="2:15" s="21" customFormat="1" x14ac:dyDescent="0.2">
      <c r="B100" s="26"/>
      <c r="C100" s="81"/>
      <c r="D100" s="81"/>
      <c r="E100" s="81"/>
      <c r="F100" s="81"/>
      <c r="G100" s="81"/>
      <c r="H100" s="26"/>
      <c r="I100" s="115"/>
      <c r="J100" s="124"/>
      <c r="K100" s="26"/>
      <c r="L100" s="26"/>
      <c r="M100" s="26"/>
      <c r="N100" s="26"/>
      <c r="O100" s="26"/>
    </row>
    <row r="101" spans="2:15" s="21" customFormat="1" x14ac:dyDescent="0.2">
      <c r="B101" s="26"/>
      <c r="C101" s="81"/>
      <c r="D101" s="81"/>
      <c r="E101" s="81"/>
      <c r="F101" s="81"/>
      <c r="G101" s="81"/>
      <c r="H101" s="26"/>
      <c r="I101" s="115"/>
      <c r="J101" s="124"/>
      <c r="K101" s="26"/>
      <c r="L101" s="26"/>
      <c r="M101" s="26"/>
      <c r="N101" s="26"/>
      <c r="O101" s="26"/>
    </row>
    <row r="102" spans="2:15" s="21" customFormat="1" x14ac:dyDescent="0.2">
      <c r="B102" s="26"/>
      <c r="C102" s="81"/>
      <c r="D102" s="81"/>
      <c r="E102" s="81"/>
      <c r="F102" s="81"/>
      <c r="G102" s="81"/>
      <c r="H102" s="26"/>
      <c r="I102" s="115"/>
      <c r="J102" s="124"/>
      <c r="K102" s="26"/>
      <c r="L102" s="26"/>
      <c r="M102" s="26"/>
      <c r="N102" s="26"/>
      <c r="O102" s="26"/>
    </row>
    <row r="103" spans="2:15" s="21" customFormat="1" x14ac:dyDescent="0.2">
      <c r="B103" s="26"/>
      <c r="C103" s="81"/>
      <c r="D103" s="81"/>
      <c r="E103" s="81"/>
      <c r="F103" s="81"/>
      <c r="G103" s="81"/>
      <c r="H103" s="26"/>
      <c r="I103" s="115"/>
      <c r="J103" s="124"/>
      <c r="K103" s="26"/>
      <c r="L103" s="26"/>
      <c r="M103" s="26"/>
      <c r="N103" s="26"/>
      <c r="O103" s="26"/>
    </row>
    <row r="104" spans="2:15" s="21" customFormat="1" x14ac:dyDescent="0.2">
      <c r="B104" s="26"/>
      <c r="C104" s="81"/>
      <c r="D104" s="81"/>
      <c r="E104" s="81"/>
      <c r="F104" s="81"/>
      <c r="G104" s="81"/>
      <c r="H104" s="26"/>
      <c r="I104" s="115"/>
      <c r="J104" s="124"/>
      <c r="K104" s="26"/>
      <c r="L104" s="26"/>
      <c r="M104" s="26"/>
      <c r="N104" s="26"/>
      <c r="O104" s="26"/>
    </row>
    <row r="105" spans="2:15" s="21" customFormat="1" x14ac:dyDescent="0.2">
      <c r="B105" s="26"/>
      <c r="C105" s="81"/>
      <c r="D105" s="81"/>
      <c r="E105" s="81"/>
      <c r="F105" s="81"/>
      <c r="G105" s="81"/>
      <c r="H105" s="26"/>
      <c r="I105" s="115"/>
      <c r="J105" s="124"/>
      <c r="K105" s="26"/>
      <c r="L105" s="26"/>
      <c r="M105" s="26"/>
      <c r="N105" s="26"/>
      <c r="O105" s="26"/>
    </row>
    <row r="106" spans="2:15" s="21" customFormat="1" x14ac:dyDescent="0.2">
      <c r="B106" s="26"/>
      <c r="C106" s="81"/>
      <c r="D106" s="81"/>
      <c r="E106" s="81"/>
      <c r="F106" s="81"/>
      <c r="G106" s="81"/>
      <c r="H106" s="26"/>
      <c r="I106" s="115"/>
      <c r="J106" s="124"/>
      <c r="K106" s="26"/>
      <c r="L106" s="26"/>
      <c r="M106" s="26"/>
      <c r="N106" s="26"/>
      <c r="O106" s="26"/>
    </row>
    <row r="107" spans="2:15" s="21" customFormat="1" x14ac:dyDescent="0.2">
      <c r="B107" s="26"/>
      <c r="C107" s="81"/>
      <c r="D107" s="81"/>
      <c r="E107" s="81"/>
      <c r="F107" s="81"/>
      <c r="G107" s="81"/>
      <c r="H107" s="26"/>
      <c r="I107" s="115"/>
      <c r="J107" s="124"/>
      <c r="K107" s="26"/>
      <c r="L107" s="26"/>
      <c r="M107" s="26"/>
      <c r="N107" s="26"/>
      <c r="O107" s="26"/>
    </row>
    <row r="108" spans="2:15" s="21" customFormat="1" x14ac:dyDescent="0.2">
      <c r="B108" s="26"/>
      <c r="C108" s="81"/>
      <c r="D108" s="81"/>
      <c r="E108" s="81"/>
      <c r="F108" s="81"/>
      <c r="G108" s="81"/>
      <c r="H108" s="26"/>
      <c r="I108" s="115"/>
      <c r="J108" s="124"/>
      <c r="K108" s="26"/>
      <c r="L108" s="26"/>
      <c r="M108" s="26"/>
      <c r="N108" s="26"/>
      <c r="O108" s="26"/>
    </row>
    <row r="109" spans="2:15" s="21" customFormat="1" x14ac:dyDescent="0.2">
      <c r="B109" s="26"/>
      <c r="C109" s="81"/>
      <c r="D109" s="81"/>
      <c r="E109" s="81"/>
      <c r="F109" s="81"/>
      <c r="G109" s="81"/>
      <c r="H109" s="26"/>
      <c r="I109" s="115"/>
      <c r="J109" s="124"/>
      <c r="K109" s="26"/>
      <c r="L109" s="26"/>
      <c r="M109" s="26"/>
      <c r="N109" s="26"/>
      <c r="O109" s="26"/>
    </row>
    <row r="110" spans="2:15" s="21" customFormat="1" x14ac:dyDescent="0.2">
      <c r="B110" s="26"/>
      <c r="C110" s="81"/>
      <c r="D110" s="81"/>
      <c r="E110" s="81"/>
      <c r="F110" s="81"/>
      <c r="G110" s="81"/>
      <c r="H110" s="26"/>
      <c r="I110" s="115"/>
      <c r="J110" s="124"/>
      <c r="K110" s="26"/>
      <c r="L110" s="26"/>
      <c r="M110" s="26"/>
      <c r="N110" s="26"/>
      <c r="O110" s="26"/>
    </row>
    <row r="111" spans="2:15" s="21" customFormat="1" x14ac:dyDescent="0.2">
      <c r="B111" s="26"/>
      <c r="C111" s="81"/>
      <c r="D111" s="81"/>
      <c r="E111" s="81"/>
      <c r="F111" s="81"/>
      <c r="G111" s="81"/>
      <c r="H111" s="26"/>
      <c r="I111" s="115"/>
      <c r="J111" s="124"/>
      <c r="K111" s="26"/>
      <c r="L111" s="26"/>
      <c r="M111" s="26"/>
      <c r="N111" s="26"/>
      <c r="O111" s="26"/>
    </row>
    <row r="112" spans="2:15" s="21" customFormat="1" x14ac:dyDescent="0.2">
      <c r="B112" s="26"/>
      <c r="C112" s="81"/>
      <c r="D112" s="81"/>
      <c r="E112" s="81"/>
      <c r="F112" s="81"/>
      <c r="G112" s="81"/>
      <c r="H112" s="26"/>
      <c r="I112" s="115"/>
      <c r="J112" s="124"/>
      <c r="K112" s="26"/>
      <c r="L112" s="26"/>
      <c r="M112" s="26"/>
      <c r="N112" s="26"/>
      <c r="O112" s="26"/>
    </row>
    <row r="113" spans="2:15" s="21" customFormat="1" x14ac:dyDescent="0.2">
      <c r="B113" s="26"/>
      <c r="C113" s="81"/>
      <c r="D113" s="81"/>
      <c r="E113" s="81"/>
      <c r="F113" s="81"/>
      <c r="G113" s="81"/>
      <c r="H113" s="26"/>
      <c r="I113" s="115"/>
      <c r="J113" s="124"/>
      <c r="K113" s="26"/>
      <c r="L113" s="26"/>
      <c r="M113" s="26"/>
      <c r="N113" s="26"/>
      <c r="O113" s="26"/>
    </row>
    <row r="114" spans="2:15" s="21" customFormat="1" x14ac:dyDescent="0.2">
      <c r="B114" s="26"/>
      <c r="C114" s="81"/>
      <c r="D114" s="81"/>
      <c r="E114" s="81"/>
      <c r="F114" s="81"/>
      <c r="G114" s="81"/>
      <c r="H114" s="26"/>
      <c r="I114" s="115"/>
      <c r="J114" s="124"/>
      <c r="K114" s="26"/>
      <c r="L114" s="26"/>
      <c r="M114" s="26"/>
      <c r="N114" s="26"/>
      <c r="O114" s="26"/>
    </row>
    <row r="115" spans="2:15" s="21" customFormat="1" x14ac:dyDescent="0.2">
      <c r="B115" s="26"/>
      <c r="C115" s="81"/>
      <c r="D115" s="81"/>
      <c r="E115" s="81"/>
      <c r="F115" s="81"/>
      <c r="G115" s="81"/>
      <c r="H115" s="26"/>
      <c r="I115" s="115"/>
      <c r="J115" s="124"/>
      <c r="K115" s="26"/>
      <c r="L115" s="26"/>
      <c r="M115" s="26"/>
      <c r="N115" s="26"/>
      <c r="O115" s="26"/>
    </row>
    <row r="116" spans="2:15" s="21" customFormat="1" x14ac:dyDescent="0.2">
      <c r="B116" s="26"/>
      <c r="C116" s="81"/>
      <c r="D116" s="81"/>
      <c r="E116" s="81"/>
      <c r="F116" s="81"/>
      <c r="G116" s="81"/>
      <c r="H116" s="26"/>
      <c r="I116" s="115"/>
      <c r="J116" s="124"/>
      <c r="K116" s="26"/>
      <c r="L116" s="26"/>
      <c r="M116" s="26"/>
      <c r="N116" s="26"/>
      <c r="O116" s="26"/>
    </row>
    <row r="117" spans="2:15" s="21" customFormat="1" x14ac:dyDescent="0.2">
      <c r="B117" s="26"/>
      <c r="C117" s="81"/>
      <c r="D117" s="81"/>
      <c r="E117" s="81"/>
      <c r="F117" s="81"/>
      <c r="G117" s="81"/>
      <c r="H117" s="26"/>
      <c r="I117" s="115"/>
      <c r="J117" s="124"/>
      <c r="K117" s="26"/>
      <c r="L117" s="26"/>
      <c r="M117" s="26"/>
      <c r="N117" s="26"/>
      <c r="O117" s="26"/>
    </row>
    <row r="118" spans="2:15" s="21" customFormat="1" x14ac:dyDescent="0.2">
      <c r="B118" s="26"/>
      <c r="C118" s="81"/>
      <c r="D118" s="81"/>
      <c r="E118" s="81"/>
      <c r="F118" s="81"/>
      <c r="G118" s="81"/>
      <c r="H118" s="26"/>
      <c r="I118" s="115"/>
      <c r="J118" s="124"/>
      <c r="K118" s="26"/>
      <c r="L118" s="26"/>
      <c r="M118" s="26"/>
      <c r="N118" s="26"/>
      <c r="O118" s="26"/>
    </row>
    <row r="119" spans="2:15" s="21" customFormat="1" x14ac:dyDescent="0.2">
      <c r="B119" s="26"/>
      <c r="C119" s="81"/>
      <c r="D119" s="81"/>
      <c r="E119" s="81"/>
      <c r="F119" s="81"/>
      <c r="G119" s="81"/>
      <c r="H119" s="26"/>
      <c r="I119" s="115"/>
      <c r="J119" s="124"/>
      <c r="K119" s="26"/>
      <c r="L119" s="26"/>
      <c r="M119" s="26"/>
      <c r="N119" s="26"/>
      <c r="O119" s="26"/>
    </row>
    <row r="120" spans="2:15" s="21" customFormat="1" x14ac:dyDescent="0.2">
      <c r="B120" s="26"/>
      <c r="C120" s="81"/>
      <c r="D120" s="81"/>
      <c r="E120" s="81"/>
      <c r="F120" s="81"/>
      <c r="G120" s="81"/>
      <c r="H120" s="26"/>
      <c r="I120" s="115"/>
      <c r="J120" s="124"/>
      <c r="K120" s="26"/>
      <c r="L120" s="26"/>
      <c r="M120" s="26"/>
      <c r="N120" s="26"/>
      <c r="O120" s="26"/>
    </row>
    <row r="121" spans="2:15" s="21" customFormat="1" x14ac:dyDescent="0.2">
      <c r="B121" s="26"/>
      <c r="C121" s="81"/>
      <c r="D121" s="81"/>
      <c r="E121" s="81"/>
      <c r="F121" s="81"/>
      <c r="G121" s="81"/>
      <c r="H121" s="26"/>
      <c r="I121" s="115"/>
      <c r="J121" s="124"/>
      <c r="K121" s="26"/>
      <c r="L121" s="26"/>
      <c r="M121" s="26"/>
      <c r="N121" s="26"/>
      <c r="O121" s="26"/>
    </row>
    <row r="122" spans="2:15" s="21" customFormat="1" x14ac:dyDescent="0.2">
      <c r="B122" s="26"/>
      <c r="C122" s="81"/>
      <c r="D122" s="81"/>
      <c r="E122" s="81"/>
      <c r="F122" s="81"/>
      <c r="G122" s="81"/>
      <c r="H122" s="26"/>
      <c r="I122" s="115"/>
      <c r="J122" s="124"/>
      <c r="K122" s="26"/>
      <c r="L122" s="26"/>
      <c r="M122" s="26"/>
      <c r="N122" s="26"/>
      <c r="O122" s="26"/>
    </row>
    <row r="123" spans="2:15" s="21" customFormat="1" x14ac:dyDescent="0.2">
      <c r="B123" s="26"/>
      <c r="C123" s="81"/>
      <c r="D123" s="81"/>
      <c r="E123" s="81"/>
      <c r="F123" s="81"/>
      <c r="G123" s="81"/>
      <c r="H123" s="26"/>
      <c r="I123" s="115"/>
      <c r="J123" s="124"/>
      <c r="K123" s="26"/>
      <c r="L123" s="26"/>
      <c r="M123" s="26"/>
      <c r="N123" s="26"/>
      <c r="O123" s="26"/>
    </row>
    <row r="124" spans="2:15" s="21" customFormat="1" x14ac:dyDescent="0.2">
      <c r="B124" s="26"/>
      <c r="C124" s="81"/>
      <c r="D124" s="81"/>
      <c r="E124" s="81"/>
      <c r="F124" s="81"/>
      <c r="G124" s="81"/>
      <c r="H124" s="26"/>
      <c r="I124" s="115"/>
      <c r="J124" s="124"/>
      <c r="K124" s="26"/>
      <c r="L124" s="26"/>
      <c r="M124" s="26"/>
      <c r="N124" s="26"/>
      <c r="O124" s="26"/>
    </row>
    <row r="125" spans="2:15" s="21" customFormat="1" x14ac:dyDescent="0.2">
      <c r="B125" s="26"/>
      <c r="C125" s="81"/>
      <c r="D125" s="81"/>
      <c r="E125" s="81"/>
      <c r="F125" s="81"/>
      <c r="G125" s="81"/>
      <c r="H125" s="26"/>
      <c r="I125" s="115"/>
      <c r="J125" s="124"/>
      <c r="K125" s="26"/>
      <c r="L125" s="26"/>
      <c r="M125" s="26"/>
      <c r="N125" s="26"/>
      <c r="O125" s="26"/>
    </row>
    <row r="126" spans="2:15" s="21" customFormat="1" x14ac:dyDescent="0.2">
      <c r="B126" s="26"/>
      <c r="C126" s="81"/>
      <c r="D126" s="81"/>
      <c r="E126" s="81"/>
      <c r="F126" s="81"/>
      <c r="G126" s="81"/>
      <c r="H126" s="26"/>
      <c r="I126" s="115"/>
      <c r="J126" s="124"/>
      <c r="K126" s="26"/>
      <c r="L126" s="26"/>
      <c r="M126" s="26"/>
      <c r="N126" s="26"/>
      <c r="O126" s="26"/>
    </row>
    <row r="127" spans="2:15" s="21" customFormat="1" x14ac:dyDescent="0.2">
      <c r="B127" s="26"/>
      <c r="C127" s="81"/>
      <c r="D127" s="81"/>
      <c r="E127" s="81"/>
      <c r="F127" s="81"/>
      <c r="G127" s="81"/>
      <c r="H127" s="26"/>
      <c r="I127" s="115"/>
      <c r="J127" s="124"/>
      <c r="K127" s="26"/>
      <c r="L127" s="26"/>
      <c r="M127" s="26"/>
      <c r="N127" s="26"/>
      <c r="O127" s="26"/>
    </row>
    <row r="128" spans="2:15" s="21" customFormat="1" x14ac:dyDescent="0.2">
      <c r="B128" s="26"/>
      <c r="C128" s="81"/>
      <c r="D128" s="81"/>
      <c r="E128" s="81"/>
      <c r="F128" s="81"/>
      <c r="G128" s="81"/>
      <c r="H128" s="26"/>
      <c r="I128" s="115"/>
      <c r="J128" s="124"/>
      <c r="K128" s="26"/>
      <c r="L128" s="26"/>
      <c r="M128" s="26"/>
      <c r="N128" s="26"/>
      <c r="O128" s="26"/>
    </row>
    <row r="129" spans="2:15" s="21" customFormat="1" x14ac:dyDescent="0.2">
      <c r="B129" s="26"/>
      <c r="C129" s="81"/>
      <c r="D129" s="81"/>
      <c r="E129" s="81"/>
      <c r="F129" s="81"/>
      <c r="G129" s="81"/>
      <c r="H129" s="26"/>
      <c r="I129" s="115"/>
      <c r="J129" s="124"/>
      <c r="K129" s="26"/>
      <c r="L129" s="26"/>
      <c r="M129" s="26"/>
      <c r="N129" s="26"/>
      <c r="O129" s="26"/>
    </row>
    <row r="130" spans="2:15" s="21" customFormat="1" x14ac:dyDescent="0.2">
      <c r="B130" s="26"/>
      <c r="C130" s="81"/>
      <c r="D130" s="81"/>
      <c r="E130" s="81"/>
      <c r="F130" s="81"/>
      <c r="G130" s="81"/>
      <c r="H130" s="26"/>
      <c r="I130" s="115"/>
      <c r="J130" s="124"/>
      <c r="K130" s="26"/>
      <c r="L130" s="26"/>
      <c r="M130" s="26"/>
      <c r="N130" s="26"/>
      <c r="O130" s="26"/>
    </row>
    <row r="131" spans="2:15" s="21" customFormat="1" x14ac:dyDescent="0.2">
      <c r="B131" s="26"/>
      <c r="C131" s="81"/>
      <c r="D131" s="81"/>
      <c r="E131" s="81"/>
      <c r="F131" s="81"/>
      <c r="G131" s="81"/>
      <c r="H131" s="26"/>
      <c r="I131" s="115"/>
      <c r="J131" s="124"/>
      <c r="K131" s="26"/>
      <c r="L131" s="26"/>
      <c r="M131" s="26"/>
      <c r="N131" s="26"/>
      <c r="O131" s="26"/>
    </row>
    <row r="132" spans="2:15" s="21" customFormat="1" x14ac:dyDescent="0.2">
      <c r="B132" s="26"/>
      <c r="C132" s="81"/>
      <c r="D132" s="81"/>
      <c r="E132" s="81"/>
      <c r="F132" s="81"/>
      <c r="G132" s="81"/>
      <c r="H132" s="26"/>
      <c r="I132" s="115"/>
      <c r="J132" s="124"/>
      <c r="K132" s="26"/>
      <c r="L132" s="26"/>
      <c r="M132" s="26"/>
      <c r="N132" s="26"/>
      <c r="O132" s="26"/>
    </row>
    <row r="133" spans="2:15" s="21" customFormat="1" x14ac:dyDescent="0.2">
      <c r="B133" s="26"/>
      <c r="C133" s="81"/>
      <c r="D133" s="81"/>
      <c r="E133" s="81"/>
      <c r="F133" s="81"/>
      <c r="G133" s="81"/>
      <c r="H133" s="26"/>
      <c r="I133" s="115"/>
      <c r="J133" s="124"/>
      <c r="K133" s="26"/>
      <c r="L133" s="26"/>
      <c r="M133" s="26"/>
      <c r="N133" s="26"/>
      <c r="O133" s="26"/>
    </row>
    <row r="134" spans="2:15" s="21" customFormat="1" x14ac:dyDescent="0.2">
      <c r="B134" s="26"/>
      <c r="C134" s="81"/>
      <c r="D134" s="81"/>
      <c r="E134" s="81"/>
      <c r="F134" s="81"/>
      <c r="G134" s="81"/>
      <c r="H134" s="26"/>
      <c r="I134" s="115"/>
      <c r="J134" s="124"/>
      <c r="K134" s="26"/>
      <c r="L134" s="26"/>
      <c r="M134" s="26"/>
      <c r="N134" s="26"/>
      <c r="O134" s="26"/>
    </row>
    <row r="135" spans="2:15" s="21" customFormat="1" x14ac:dyDescent="0.2">
      <c r="B135" s="26"/>
      <c r="C135" s="81"/>
      <c r="D135" s="81"/>
      <c r="E135" s="81"/>
      <c r="F135" s="81"/>
      <c r="G135" s="81"/>
      <c r="H135" s="26"/>
      <c r="I135" s="115"/>
      <c r="J135" s="124"/>
      <c r="K135" s="26"/>
      <c r="L135" s="26"/>
      <c r="M135" s="26"/>
      <c r="N135" s="26"/>
      <c r="O135" s="26"/>
    </row>
    <row r="136" spans="2:15" s="21" customFormat="1" x14ac:dyDescent="0.2">
      <c r="B136" s="26"/>
      <c r="C136" s="81"/>
      <c r="D136" s="81"/>
      <c r="E136" s="81"/>
      <c r="F136" s="81"/>
      <c r="G136" s="81"/>
      <c r="H136" s="26"/>
      <c r="I136" s="115"/>
      <c r="J136" s="124"/>
      <c r="K136" s="26"/>
      <c r="L136" s="26"/>
      <c r="M136" s="26"/>
      <c r="N136" s="26"/>
      <c r="O136" s="26"/>
    </row>
    <row r="137" spans="2:15" s="21" customFormat="1" x14ac:dyDescent="0.2">
      <c r="B137" s="26"/>
      <c r="C137" s="81"/>
      <c r="D137" s="81"/>
      <c r="E137" s="81"/>
      <c r="F137" s="81"/>
      <c r="G137" s="81"/>
      <c r="H137" s="26"/>
      <c r="I137" s="115"/>
      <c r="J137" s="124"/>
      <c r="K137" s="26"/>
      <c r="L137" s="26"/>
      <c r="M137" s="26"/>
      <c r="N137" s="26"/>
      <c r="O137" s="26"/>
    </row>
    <row r="138" spans="2:15" s="21" customFormat="1" x14ac:dyDescent="0.2">
      <c r="B138" s="26"/>
      <c r="C138" s="81"/>
      <c r="D138" s="81"/>
      <c r="E138" s="81"/>
      <c r="F138" s="81"/>
      <c r="G138" s="81"/>
      <c r="H138" s="26"/>
      <c r="I138" s="115"/>
      <c r="J138" s="124"/>
      <c r="K138" s="26"/>
      <c r="L138" s="26"/>
      <c r="M138" s="26"/>
      <c r="N138" s="26"/>
      <c r="O138" s="26"/>
    </row>
    <row r="139" spans="2:15" s="21" customFormat="1" x14ac:dyDescent="0.2">
      <c r="B139" s="26"/>
      <c r="C139" s="81"/>
      <c r="D139" s="81"/>
      <c r="E139" s="81"/>
      <c r="F139" s="81"/>
      <c r="G139" s="81"/>
      <c r="H139" s="26"/>
      <c r="I139" s="115"/>
      <c r="J139" s="124"/>
      <c r="K139" s="26"/>
      <c r="L139" s="26"/>
      <c r="M139" s="26"/>
      <c r="N139" s="26"/>
      <c r="O139" s="26"/>
    </row>
    <row r="140" spans="2:15" s="21" customFormat="1" x14ac:dyDescent="0.2">
      <c r="B140" s="26"/>
      <c r="C140" s="81"/>
      <c r="D140" s="81"/>
      <c r="E140" s="81"/>
      <c r="F140" s="81"/>
      <c r="G140" s="81"/>
      <c r="H140" s="26"/>
      <c r="I140" s="115"/>
      <c r="J140" s="124"/>
      <c r="K140" s="26"/>
      <c r="L140" s="26"/>
      <c r="M140" s="26"/>
      <c r="N140" s="26"/>
      <c r="O140" s="26"/>
    </row>
    <row r="141" spans="2:15" s="21" customFormat="1" x14ac:dyDescent="0.2">
      <c r="B141" s="26"/>
      <c r="C141" s="81"/>
      <c r="D141" s="81"/>
      <c r="E141" s="81"/>
      <c r="F141" s="81"/>
      <c r="G141" s="81"/>
      <c r="H141" s="26"/>
      <c r="I141" s="115"/>
      <c r="J141" s="124"/>
      <c r="K141" s="26"/>
      <c r="L141" s="26"/>
      <c r="M141" s="26"/>
      <c r="N141" s="26"/>
      <c r="O141" s="26"/>
    </row>
    <row r="142" spans="2:15" s="21" customFormat="1" x14ac:dyDescent="0.2">
      <c r="B142" s="26"/>
      <c r="C142" s="81"/>
      <c r="D142" s="81"/>
      <c r="E142" s="81"/>
      <c r="F142" s="81"/>
      <c r="G142" s="81"/>
      <c r="H142" s="26"/>
      <c r="I142" s="115"/>
      <c r="J142" s="124"/>
      <c r="K142" s="26"/>
      <c r="L142" s="26"/>
      <c r="M142" s="26"/>
      <c r="N142" s="26"/>
      <c r="O142" s="26"/>
    </row>
    <row r="143" spans="2:15" s="21" customFormat="1" x14ac:dyDescent="0.2">
      <c r="B143" s="26"/>
      <c r="C143" s="81"/>
      <c r="D143" s="81"/>
      <c r="E143" s="81"/>
      <c r="F143" s="81"/>
      <c r="G143" s="81"/>
      <c r="H143" s="26"/>
      <c r="I143" s="115"/>
      <c r="J143" s="124"/>
      <c r="K143" s="26"/>
      <c r="L143" s="26"/>
      <c r="M143" s="26"/>
      <c r="N143" s="26"/>
      <c r="O143" s="26"/>
    </row>
    <row r="144" spans="2:15" s="21" customFormat="1" x14ac:dyDescent="0.2">
      <c r="B144" s="26"/>
      <c r="C144" s="81"/>
      <c r="D144" s="81"/>
      <c r="E144" s="81"/>
      <c r="F144" s="81"/>
      <c r="G144" s="81"/>
      <c r="H144" s="26"/>
      <c r="I144" s="115"/>
      <c r="J144" s="124"/>
      <c r="K144" s="26"/>
      <c r="L144" s="26"/>
      <c r="M144" s="26"/>
      <c r="N144" s="26"/>
      <c r="O144" s="26"/>
    </row>
    <row r="145" spans="2:15" s="21" customFormat="1" x14ac:dyDescent="0.2">
      <c r="B145" s="26"/>
      <c r="C145" s="81"/>
      <c r="D145" s="81"/>
      <c r="E145" s="81"/>
      <c r="F145" s="81"/>
      <c r="G145" s="81"/>
      <c r="H145" s="26"/>
      <c r="I145" s="115"/>
      <c r="J145" s="124"/>
      <c r="K145" s="26"/>
      <c r="L145" s="26"/>
      <c r="M145" s="26"/>
      <c r="N145" s="26"/>
      <c r="O145" s="26"/>
    </row>
    <row r="146" spans="2:15" s="21" customFormat="1" x14ac:dyDescent="0.2">
      <c r="B146" s="26"/>
      <c r="C146" s="81"/>
      <c r="D146" s="81"/>
      <c r="E146" s="81"/>
      <c r="F146" s="81"/>
      <c r="G146" s="81"/>
      <c r="H146" s="26"/>
      <c r="I146" s="115"/>
      <c r="J146" s="124"/>
      <c r="K146" s="26"/>
      <c r="L146" s="26"/>
      <c r="M146" s="26"/>
      <c r="N146" s="26"/>
      <c r="O146" s="26"/>
    </row>
    <row r="147" spans="2:15" s="21" customFormat="1" x14ac:dyDescent="0.2">
      <c r="B147" s="26"/>
      <c r="C147" s="81"/>
      <c r="D147" s="81"/>
      <c r="E147" s="81"/>
      <c r="F147" s="81"/>
      <c r="G147" s="81"/>
      <c r="H147" s="26"/>
      <c r="I147" s="115"/>
      <c r="J147" s="124"/>
      <c r="K147" s="26"/>
      <c r="L147" s="26"/>
      <c r="M147" s="26"/>
      <c r="N147" s="26"/>
      <c r="O147" s="26"/>
    </row>
    <row r="148" spans="2:15" s="21" customFormat="1" x14ac:dyDescent="0.2">
      <c r="B148" s="26"/>
      <c r="C148" s="81"/>
      <c r="D148" s="81"/>
      <c r="E148" s="81"/>
      <c r="F148" s="81"/>
      <c r="G148" s="81"/>
      <c r="H148" s="26"/>
      <c r="I148" s="115"/>
      <c r="J148" s="124"/>
      <c r="K148" s="26"/>
      <c r="L148" s="26"/>
      <c r="M148" s="26"/>
      <c r="N148" s="26"/>
      <c r="O148" s="26"/>
    </row>
    <row r="149" spans="2:15" s="21" customFormat="1" x14ac:dyDescent="0.2">
      <c r="B149" s="26"/>
      <c r="C149" s="81"/>
      <c r="D149" s="81"/>
      <c r="E149" s="81"/>
      <c r="F149" s="81"/>
      <c r="G149" s="81"/>
      <c r="H149" s="26"/>
      <c r="I149" s="115"/>
      <c r="J149" s="124"/>
      <c r="K149" s="26"/>
      <c r="L149" s="26"/>
      <c r="M149" s="26"/>
      <c r="N149" s="26"/>
      <c r="O149" s="26"/>
    </row>
    <row r="150" spans="2:15" s="21" customFormat="1" x14ac:dyDescent="0.2">
      <c r="B150" s="26"/>
      <c r="C150" s="81"/>
      <c r="D150" s="81"/>
      <c r="E150" s="81"/>
      <c r="F150" s="81"/>
      <c r="G150" s="81"/>
      <c r="H150" s="26"/>
      <c r="I150" s="115"/>
      <c r="J150" s="124"/>
      <c r="K150" s="26"/>
      <c r="L150" s="26"/>
      <c r="M150" s="26"/>
      <c r="N150" s="26"/>
      <c r="O150" s="26"/>
    </row>
    <row r="151" spans="2:15" s="21" customFormat="1" x14ac:dyDescent="0.2">
      <c r="B151" s="26"/>
      <c r="C151" s="81"/>
      <c r="D151" s="81"/>
      <c r="E151" s="81"/>
      <c r="F151" s="81"/>
      <c r="G151" s="81"/>
      <c r="H151" s="26"/>
      <c r="I151" s="115"/>
      <c r="J151" s="124"/>
      <c r="K151" s="26"/>
      <c r="L151" s="26"/>
      <c r="M151" s="26"/>
      <c r="N151" s="26"/>
      <c r="O151" s="26"/>
    </row>
    <row r="152" spans="2:15" s="21" customFormat="1" x14ac:dyDescent="0.2">
      <c r="B152" s="26"/>
      <c r="C152" s="81"/>
      <c r="D152" s="81"/>
      <c r="E152" s="81"/>
      <c r="F152" s="81"/>
      <c r="G152" s="81"/>
      <c r="H152" s="26"/>
      <c r="I152" s="115"/>
      <c r="J152" s="124"/>
      <c r="K152" s="26"/>
      <c r="L152" s="26"/>
      <c r="M152" s="26"/>
      <c r="N152" s="26"/>
      <c r="O152" s="26"/>
    </row>
    <row r="153" spans="2:15" s="21" customFormat="1" x14ac:dyDescent="0.2">
      <c r="B153" s="26"/>
      <c r="C153" s="81"/>
      <c r="D153" s="81"/>
      <c r="E153" s="81"/>
      <c r="F153" s="81"/>
      <c r="G153" s="81"/>
      <c r="H153" s="26"/>
      <c r="I153" s="115"/>
      <c r="J153" s="124"/>
      <c r="K153" s="26"/>
      <c r="L153" s="26"/>
      <c r="M153" s="26"/>
      <c r="N153" s="26"/>
      <c r="O153" s="26"/>
    </row>
    <row r="154" spans="2:15" s="21" customFormat="1" x14ac:dyDescent="0.2">
      <c r="B154" s="26"/>
      <c r="C154" s="81"/>
      <c r="D154" s="81"/>
      <c r="E154" s="81"/>
      <c r="F154" s="81"/>
      <c r="G154" s="81"/>
      <c r="H154" s="26"/>
      <c r="I154" s="115"/>
      <c r="J154" s="124"/>
      <c r="K154" s="26"/>
      <c r="L154" s="26"/>
      <c r="M154" s="26"/>
      <c r="N154" s="26"/>
      <c r="O154" s="26"/>
    </row>
    <row r="155" spans="2:15" s="21" customFormat="1" x14ac:dyDescent="0.2">
      <c r="B155" s="26"/>
      <c r="C155" s="81"/>
      <c r="D155" s="81"/>
      <c r="E155" s="81"/>
      <c r="F155" s="81"/>
      <c r="G155" s="81"/>
      <c r="H155" s="26"/>
      <c r="I155" s="115"/>
      <c r="J155" s="124"/>
      <c r="K155" s="26"/>
      <c r="L155" s="26"/>
      <c r="M155" s="26"/>
      <c r="N155" s="26"/>
      <c r="O155" s="26"/>
    </row>
    <row r="156" spans="2:15" s="21" customFormat="1" x14ac:dyDescent="0.2">
      <c r="B156" s="26"/>
      <c r="C156" s="81"/>
      <c r="D156" s="81"/>
      <c r="E156" s="81"/>
      <c r="F156" s="81"/>
      <c r="G156" s="81"/>
      <c r="H156" s="26"/>
      <c r="I156" s="115"/>
      <c r="J156" s="124"/>
      <c r="K156" s="26"/>
      <c r="L156" s="26"/>
      <c r="M156" s="26"/>
      <c r="N156" s="26"/>
      <c r="O156" s="26"/>
    </row>
    <row r="157" spans="2:15" s="21" customFormat="1" x14ac:dyDescent="0.2">
      <c r="B157" s="26"/>
      <c r="C157" s="81"/>
      <c r="D157" s="81"/>
      <c r="E157" s="81"/>
      <c r="F157" s="81"/>
      <c r="G157" s="81"/>
      <c r="H157" s="26"/>
      <c r="I157" s="115"/>
      <c r="J157" s="124"/>
      <c r="K157" s="26"/>
      <c r="L157" s="26"/>
      <c r="M157" s="26"/>
      <c r="N157" s="26"/>
      <c r="O157" s="26"/>
    </row>
    <row r="158" spans="2:15" s="21" customFormat="1" x14ac:dyDescent="0.2">
      <c r="B158" s="26"/>
      <c r="C158" s="81"/>
      <c r="D158" s="81"/>
      <c r="E158" s="81"/>
      <c r="F158" s="81"/>
      <c r="G158" s="81"/>
      <c r="H158" s="26"/>
      <c r="I158" s="115"/>
      <c r="J158" s="124"/>
      <c r="K158" s="26"/>
      <c r="L158" s="26"/>
      <c r="M158" s="26"/>
      <c r="N158" s="26"/>
      <c r="O158" s="26"/>
    </row>
    <row r="159" spans="2:15" s="21" customFormat="1" x14ac:dyDescent="0.2">
      <c r="B159" s="26"/>
      <c r="C159" s="81"/>
      <c r="D159" s="81"/>
      <c r="E159" s="81"/>
      <c r="F159" s="81"/>
      <c r="G159" s="81"/>
      <c r="H159" s="26"/>
      <c r="I159" s="115"/>
      <c r="J159" s="124"/>
      <c r="K159" s="26"/>
      <c r="L159" s="26"/>
      <c r="M159" s="26"/>
      <c r="N159" s="26"/>
      <c r="O159" s="26"/>
    </row>
    <row r="160" spans="2:15" s="21" customFormat="1" x14ac:dyDescent="0.2">
      <c r="B160" s="26"/>
      <c r="C160" s="81"/>
      <c r="D160" s="81"/>
      <c r="E160" s="81"/>
      <c r="F160" s="81"/>
      <c r="G160" s="81"/>
      <c r="H160" s="26"/>
      <c r="I160" s="115"/>
      <c r="J160" s="124"/>
      <c r="K160" s="26"/>
      <c r="L160" s="26"/>
      <c r="M160" s="26"/>
      <c r="N160" s="26"/>
      <c r="O160" s="26"/>
    </row>
    <row r="161" spans="2:15" s="21" customFormat="1" x14ac:dyDescent="0.2">
      <c r="B161" s="26"/>
      <c r="C161" s="81"/>
      <c r="D161" s="81"/>
      <c r="E161" s="81"/>
      <c r="F161" s="81"/>
      <c r="G161" s="81"/>
      <c r="H161" s="26"/>
      <c r="I161" s="115"/>
      <c r="J161" s="124"/>
      <c r="K161" s="26"/>
      <c r="L161" s="26"/>
      <c r="M161" s="26"/>
      <c r="N161" s="26"/>
      <c r="O161" s="26"/>
    </row>
    <row r="162" spans="2:15" s="21" customFormat="1" x14ac:dyDescent="0.2">
      <c r="B162" s="26"/>
      <c r="C162" s="81"/>
      <c r="D162" s="81"/>
      <c r="E162" s="81"/>
      <c r="F162" s="81"/>
      <c r="G162" s="81"/>
      <c r="H162" s="26"/>
      <c r="I162" s="115"/>
      <c r="J162" s="124"/>
      <c r="K162" s="26"/>
      <c r="L162" s="26"/>
      <c r="M162" s="26"/>
      <c r="N162" s="26"/>
      <c r="O162" s="26"/>
    </row>
    <row r="163" spans="2:15" s="21" customFormat="1" x14ac:dyDescent="0.2">
      <c r="B163" s="26"/>
      <c r="C163" s="81"/>
      <c r="D163" s="81"/>
      <c r="E163" s="81"/>
      <c r="F163" s="81"/>
      <c r="G163" s="81"/>
      <c r="H163" s="26"/>
      <c r="I163" s="115"/>
      <c r="J163" s="124"/>
      <c r="K163" s="26"/>
      <c r="L163" s="26"/>
      <c r="M163" s="26"/>
      <c r="N163" s="26"/>
      <c r="O163" s="26"/>
    </row>
    <row r="164" spans="2:15" s="21" customFormat="1" x14ac:dyDescent="0.2">
      <c r="B164" s="26"/>
      <c r="C164" s="81"/>
      <c r="D164" s="81"/>
      <c r="E164" s="81"/>
      <c r="F164" s="81"/>
      <c r="G164" s="81"/>
      <c r="H164" s="26"/>
      <c r="I164" s="115"/>
      <c r="J164" s="124"/>
      <c r="K164" s="26"/>
      <c r="L164" s="26"/>
      <c r="M164" s="26"/>
      <c r="N164" s="26"/>
      <c r="O164" s="26"/>
    </row>
    <row r="165" spans="2:15" s="21" customFormat="1" x14ac:dyDescent="0.2">
      <c r="B165" s="26"/>
      <c r="C165" s="81"/>
      <c r="D165" s="81"/>
      <c r="E165" s="81"/>
      <c r="F165" s="81"/>
      <c r="G165" s="81"/>
      <c r="H165" s="26"/>
      <c r="I165" s="115"/>
      <c r="J165" s="124"/>
      <c r="K165" s="26"/>
      <c r="L165" s="26"/>
      <c r="M165" s="26"/>
      <c r="N165" s="26"/>
      <c r="O165" s="26"/>
    </row>
    <row r="166" spans="2:15" s="21" customFormat="1" x14ac:dyDescent="0.2">
      <c r="B166" s="26"/>
      <c r="C166" s="81"/>
      <c r="D166" s="81"/>
      <c r="E166" s="81"/>
      <c r="F166" s="81"/>
      <c r="G166" s="81"/>
      <c r="H166" s="26"/>
      <c r="I166" s="115"/>
      <c r="J166" s="124"/>
      <c r="K166" s="26"/>
      <c r="L166" s="26"/>
      <c r="M166" s="26"/>
      <c r="N166" s="26"/>
      <c r="O166" s="26"/>
    </row>
    <row r="167" spans="2:15" s="21" customFormat="1" x14ac:dyDescent="0.2">
      <c r="B167" s="26"/>
      <c r="C167" s="81"/>
      <c r="D167" s="81"/>
      <c r="E167" s="81"/>
      <c r="F167" s="81"/>
      <c r="G167" s="81"/>
      <c r="H167" s="26"/>
      <c r="I167" s="115"/>
      <c r="J167" s="124"/>
      <c r="K167" s="26"/>
      <c r="L167" s="26"/>
      <c r="M167" s="26"/>
      <c r="N167" s="26"/>
      <c r="O167" s="26"/>
    </row>
    <row r="168" spans="2:15" s="21" customFormat="1" x14ac:dyDescent="0.2">
      <c r="B168" s="26"/>
      <c r="C168" s="81"/>
      <c r="D168" s="81"/>
      <c r="E168" s="81"/>
      <c r="F168" s="81"/>
      <c r="G168" s="81"/>
      <c r="H168" s="26"/>
      <c r="I168" s="115"/>
      <c r="J168" s="124"/>
      <c r="K168" s="26"/>
      <c r="L168" s="26"/>
      <c r="M168" s="26"/>
      <c r="N168" s="26"/>
      <c r="O168" s="26"/>
    </row>
    <row r="169" spans="2:15" s="21" customFormat="1" x14ac:dyDescent="0.2">
      <c r="B169" s="26"/>
      <c r="C169" s="81"/>
      <c r="D169" s="81"/>
      <c r="E169" s="81"/>
      <c r="F169" s="81"/>
      <c r="G169" s="81"/>
      <c r="H169" s="26"/>
      <c r="I169" s="115"/>
      <c r="J169" s="124"/>
      <c r="K169" s="26"/>
      <c r="L169" s="26"/>
      <c r="M169" s="26"/>
      <c r="N169" s="26"/>
      <c r="O169" s="26"/>
    </row>
    <row r="170" spans="2:15" s="21" customFormat="1" x14ac:dyDescent="0.2">
      <c r="B170" s="26"/>
      <c r="C170" s="81"/>
      <c r="D170" s="81"/>
      <c r="E170" s="81"/>
      <c r="F170" s="81"/>
      <c r="G170" s="81"/>
      <c r="H170" s="26"/>
      <c r="I170" s="115"/>
      <c r="J170" s="124"/>
      <c r="K170" s="26"/>
      <c r="L170" s="26"/>
      <c r="M170" s="26"/>
      <c r="N170" s="26"/>
      <c r="O170" s="26"/>
    </row>
    <row r="171" spans="2:15" s="21" customFormat="1" x14ac:dyDescent="0.2">
      <c r="B171" s="26"/>
      <c r="C171" s="81"/>
      <c r="D171" s="81"/>
      <c r="E171" s="81"/>
      <c r="F171" s="81"/>
      <c r="G171" s="81"/>
      <c r="H171" s="26"/>
      <c r="I171" s="115"/>
      <c r="J171" s="124"/>
      <c r="K171" s="26"/>
      <c r="L171" s="26"/>
      <c r="M171" s="26"/>
      <c r="N171" s="26"/>
      <c r="O171" s="26"/>
    </row>
    <row r="172" spans="2:15" s="21" customFormat="1" x14ac:dyDescent="0.2">
      <c r="B172" s="26"/>
      <c r="C172" s="81"/>
      <c r="D172" s="81"/>
      <c r="E172" s="81"/>
      <c r="F172" s="81"/>
      <c r="G172" s="81"/>
      <c r="H172" s="26"/>
      <c r="I172" s="115"/>
      <c r="J172" s="124"/>
      <c r="K172" s="26"/>
      <c r="L172" s="26"/>
      <c r="M172" s="26"/>
      <c r="N172" s="26"/>
      <c r="O172" s="26"/>
    </row>
    <row r="173" spans="2:15" s="21" customFormat="1" x14ac:dyDescent="0.2">
      <c r="B173" s="26"/>
      <c r="C173" s="81"/>
      <c r="D173" s="81"/>
      <c r="E173" s="81"/>
      <c r="F173" s="81"/>
      <c r="G173" s="81"/>
      <c r="H173" s="26"/>
      <c r="I173" s="115"/>
      <c r="J173" s="124"/>
      <c r="K173" s="26"/>
      <c r="L173" s="26"/>
      <c r="M173" s="26"/>
      <c r="N173" s="26"/>
      <c r="O173" s="26"/>
    </row>
    <row r="174" spans="2:15" s="21" customFormat="1" x14ac:dyDescent="0.2">
      <c r="B174" s="26"/>
      <c r="C174" s="81"/>
      <c r="D174" s="81"/>
      <c r="E174" s="81"/>
      <c r="F174" s="81"/>
      <c r="G174" s="81"/>
      <c r="H174" s="26"/>
      <c r="I174" s="115"/>
      <c r="J174" s="124"/>
      <c r="K174" s="26"/>
      <c r="L174" s="26"/>
      <c r="M174" s="26"/>
      <c r="N174" s="26"/>
      <c r="O174" s="26"/>
    </row>
    <row r="175" spans="2:15" s="21" customFormat="1" x14ac:dyDescent="0.2">
      <c r="B175" s="26"/>
      <c r="C175" s="81"/>
      <c r="D175" s="81"/>
      <c r="E175" s="81"/>
      <c r="F175" s="81"/>
      <c r="G175" s="81"/>
      <c r="H175" s="26"/>
      <c r="I175" s="115"/>
      <c r="J175" s="124"/>
      <c r="K175" s="26"/>
      <c r="L175" s="26"/>
      <c r="M175" s="26"/>
      <c r="N175" s="26"/>
      <c r="O175" s="26"/>
    </row>
  </sheetData>
  <mergeCells count="2">
    <mergeCell ref="A1:O1"/>
    <mergeCell ref="A2:O2"/>
  </mergeCells>
  <pageMargins left="0.31496062992125984" right="0.11811023622047245" top="0.15748031496062992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zoomScale="130" zoomScaleNormal="130" workbookViewId="0">
      <pane ySplit="5" topLeftCell="A6" activePane="bottomLeft" state="frozen"/>
      <selection pane="bottomLeft" activeCell="H3" sqref="A3:XFD5"/>
    </sheetView>
  </sheetViews>
  <sheetFormatPr defaultColWidth="9" defaultRowHeight="15" x14ac:dyDescent="0.2"/>
  <cols>
    <col min="1" max="1" width="54.125" style="12" customWidth="1"/>
    <col min="2" max="7" width="11.875" style="1" customWidth="1"/>
    <col min="8" max="16384" width="9" style="1"/>
  </cols>
  <sheetData>
    <row r="1" spans="1:12" ht="18.75" x14ac:dyDescent="0.2">
      <c r="A1" s="127" t="s">
        <v>16</v>
      </c>
      <c r="B1" s="127"/>
      <c r="C1" s="127"/>
      <c r="D1" s="127"/>
      <c r="E1" s="127"/>
      <c r="F1" s="127"/>
      <c r="G1" s="127"/>
    </row>
    <row r="2" spans="1:12" ht="18.75" x14ac:dyDescent="0.2">
      <c r="A2" s="132" t="s">
        <v>58</v>
      </c>
      <c r="B2" s="132"/>
      <c r="C2" s="132"/>
      <c r="D2" s="132"/>
      <c r="E2" s="132"/>
      <c r="F2" s="132"/>
      <c r="G2" s="132"/>
    </row>
    <row r="3" spans="1:12" s="2" customFormat="1" ht="18.75" x14ac:dyDescent="0.2">
      <c r="A3" s="128" t="s">
        <v>0</v>
      </c>
      <c r="B3" s="131" t="s">
        <v>18</v>
      </c>
      <c r="C3" s="131"/>
      <c r="D3" s="131" t="s">
        <v>2</v>
      </c>
      <c r="E3" s="131"/>
      <c r="F3" s="131"/>
      <c r="G3" s="131"/>
    </row>
    <row r="4" spans="1:12" s="2" customFormat="1" ht="18.75" x14ac:dyDescent="0.2">
      <c r="A4" s="129"/>
      <c r="B4" s="128" t="s">
        <v>21</v>
      </c>
      <c r="C4" s="128" t="s">
        <v>43</v>
      </c>
      <c r="D4" s="131" t="s">
        <v>23</v>
      </c>
      <c r="E4" s="131"/>
      <c r="F4" s="128" t="s">
        <v>19</v>
      </c>
      <c r="G4" s="128" t="s">
        <v>59</v>
      </c>
    </row>
    <row r="5" spans="1:12" s="2" customFormat="1" ht="18.75" x14ac:dyDescent="0.2">
      <c r="A5" s="130"/>
      <c r="B5" s="130"/>
      <c r="C5" s="130"/>
      <c r="D5" s="3" t="s">
        <v>22</v>
      </c>
      <c r="E5" s="3" t="s">
        <v>3</v>
      </c>
      <c r="F5" s="130"/>
      <c r="G5" s="130"/>
    </row>
    <row r="6" spans="1:12" s="2" customFormat="1" ht="18.75" x14ac:dyDescent="0.2">
      <c r="A6" s="3" t="s">
        <v>4</v>
      </c>
      <c r="B6" s="4">
        <f>SUM(B7,B26,B30)</f>
        <v>7892</v>
      </c>
      <c r="C6" s="4">
        <f>SUM(C7,C26,C30)</f>
        <v>7892</v>
      </c>
      <c r="D6" s="4">
        <f>SUM(D7,D26,D30)</f>
        <v>9722</v>
      </c>
      <c r="E6" s="4">
        <f>SUM(E8:E38)</f>
        <v>870</v>
      </c>
      <c r="F6" s="4">
        <f>SUM(D6:E6)</f>
        <v>10592</v>
      </c>
      <c r="G6" s="5">
        <f>D6*100/C6</f>
        <v>123.18803852002027</v>
      </c>
      <c r="H6" s="13"/>
      <c r="I6" s="6"/>
    </row>
    <row r="7" spans="1:12" s="2" customFormat="1" ht="18.75" x14ac:dyDescent="0.2">
      <c r="A7" s="7" t="s">
        <v>44</v>
      </c>
      <c r="B7" s="4">
        <v>1585</v>
      </c>
      <c r="C7" s="4">
        <f>SUM(C8)</f>
        <v>1585</v>
      </c>
      <c r="D7" s="4">
        <f>SUM(D8)</f>
        <v>2072</v>
      </c>
      <c r="E7" s="4">
        <v>0</v>
      </c>
      <c r="F7" s="4">
        <f>SUM(F8)</f>
        <v>2072</v>
      </c>
      <c r="G7" s="5">
        <f>SUM((F7)*100)/B7</f>
        <v>130.7255520504732</v>
      </c>
    </row>
    <row r="8" spans="1:12" s="2" customFormat="1" ht="18.75" x14ac:dyDescent="0.2">
      <c r="A8" s="7" t="s">
        <v>42</v>
      </c>
      <c r="B8" s="4">
        <v>1585</v>
      </c>
      <c r="C8" s="4">
        <v>1585</v>
      </c>
      <c r="D8" s="4">
        <f>SUM(D9)</f>
        <v>2072</v>
      </c>
      <c r="E8" s="4">
        <v>0</v>
      </c>
      <c r="F8" s="4">
        <f>SUM(F9)</f>
        <v>2072</v>
      </c>
      <c r="G8" s="5">
        <f t="shared" ref="G8:G36" si="0">SUM((F8)*100)/B8</f>
        <v>130.7255520504732</v>
      </c>
    </row>
    <row r="9" spans="1:12" s="2" customFormat="1" ht="18.75" x14ac:dyDescent="0.2">
      <c r="A9" s="7" t="s">
        <v>45</v>
      </c>
      <c r="B9" s="4">
        <v>1585</v>
      </c>
      <c r="C9" s="4">
        <f>SUM(C10:C12,C15,C18,C22)</f>
        <v>1585</v>
      </c>
      <c r="D9" s="4">
        <f>SUM(D10:D12,D15,D18,D22)</f>
        <v>2072</v>
      </c>
      <c r="E9" s="4">
        <v>0</v>
      </c>
      <c r="F9" s="4">
        <f>SUM(F10:F12,F15,F18,F22)</f>
        <v>2072</v>
      </c>
      <c r="G9" s="5">
        <f t="shared" si="0"/>
        <v>130.7255520504732</v>
      </c>
    </row>
    <row r="10" spans="1:12" ht="18.75" x14ac:dyDescent="0.2">
      <c r="A10" s="8" t="s">
        <v>46</v>
      </c>
      <c r="B10" s="9">
        <v>400</v>
      </c>
      <c r="C10" s="9">
        <v>400</v>
      </c>
      <c r="D10" s="9">
        <v>433</v>
      </c>
      <c r="E10" s="9">
        <v>0</v>
      </c>
      <c r="F10" s="9">
        <f t="shared" ref="F10:F17" si="1">SUM(D10:E10)</f>
        <v>433</v>
      </c>
      <c r="G10" s="10">
        <f t="shared" si="0"/>
        <v>108.25</v>
      </c>
      <c r="I10" s="11"/>
    </row>
    <row r="11" spans="1:12" ht="18.75" x14ac:dyDescent="0.2">
      <c r="A11" s="8" t="s">
        <v>47</v>
      </c>
      <c r="B11" s="9">
        <v>80</v>
      </c>
      <c r="C11" s="9">
        <v>80</v>
      </c>
      <c r="D11" s="9">
        <v>84</v>
      </c>
      <c r="E11" s="9">
        <v>0</v>
      </c>
      <c r="F11" s="9">
        <f t="shared" si="1"/>
        <v>84</v>
      </c>
      <c r="G11" s="10">
        <f t="shared" si="0"/>
        <v>105</v>
      </c>
      <c r="J11" s="11"/>
      <c r="L11" s="11"/>
    </row>
    <row r="12" spans="1:12" ht="18.75" x14ac:dyDescent="0.2">
      <c r="A12" s="8" t="s">
        <v>48</v>
      </c>
      <c r="B12" s="9">
        <v>120</v>
      </c>
      <c r="C12" s="9">
        <v>120</v>
      </c>
      <c r="D12" s="9">
        <f>SUM(D13:D14)</f>
        <v>125</v>
      </c>
      <c r="E12" s="9">
        <v>0</v>
      </c>
      <c r="F12" s="9">
        <f t="shared" si="1"/>
        <v>125</v>
      </c>
      <c r="G12" s="10">
        <f t="shared" si="0"/>
        <v>104.16666666666667</v>
      </c>
    </row>
    <row r="13" spans="1:12" ht="18.75" x14ac:dyDescent="0.2">
      <c r="A13" s="8" t="s">
        <v>5</v>
      </c>
      <c r="B13" s="9">
        <v>60</v>
      </c>
      <c r="C13" s="9">
        <v>60</v>
      </c>
      <c r="D13" s="9">
        <v>65</v>
      </c>
      <c r="E13" s="9">
        <v>0</v>
      </c>
      <c r="F13" s="9">
        <f t="shared" si="1"/>
        <v>65</v>
      </c>
      <c r="G13" s="10">
        <f t="shared" si="0"/>
        <v>108.33333333333333</v>
      </c>
    </row>
    <row r="14" spans="1:12" ht="18.75" x14ac:dyDescent="0.2">
      <c r="A14" s="8" t="s">
        <v>6</v>
      </c>
      <c r="B14" s="9">
        <v>60</v>
      </c>
      <c r="C14" s="9">
        <v>60</v>
      </c>
      <c r="D14" s="9">
        <v>60</v>
      </c>
      <c r="E14" s="9">
        <v>0</v>
      </c>
      <c r="F14" s="9">
        <f t="shared" si="1"/>
        <v>60</v>
      </c>
      <c r="G14" s="10">
        <f t="shared" si="0"/>
        <v>100</v>
      </c>
    </row>
    <row r="15" spans="1:12" ht="37.5" x14ac:dyDescent="0.2">
      <c r="A15" s="8" t="s">
        <v>41</v>
      </c>
      <c r="B15" s="9">
        <v>110</v>
      </c>
      <c r="C15" s="9">
        <f>SUM(C16:C17)</f>
        <v>110</v>
      </c>
      <c r="D15" s="9">
        <v>154</v>
      </c>
      <c r="E15" s="9">
        <v>0</v>
      </c>
      <c r="F15" s="9">
        <f t="shared" si="1"/>
        <v>154</v>
      </c>
      <c r="G15" s="10">
        <f t="shared" si="0"/>
        <v>140</v>
      </c>
    </row>
    <row r="16" spans="1:12" ht="18.75" x14ac:dyDescent="0.2">
      <c r="A16" s="8" t="s">
        <v>7</v>
      </c>
      <c r="B16" s="9">
        <v>60</v>
      </c>
      <c r="C16" s="9">
        <v>60</v>
      </c>
      <c r="D16" s="9">
        <v>60</v>
      </c>
      <c r="E16" s="9">
        <v>0</v>
      </c>
      <c r="F16" s="9">
        <f t="shared" si="1"/>
        <v>60</v>
      </c>
      <c r="G16" s="10">
        <f t="shared" si="0"/>
        <v>100</v>
      </c>
    </row>
    <row r="17" spans="1:7" ht="18.75" x14ac:dyDescent="0.2">
      <c r="A17" s="8" t="s">
        <v>8</v>
      </c>
      <c r="B17" s="9">
        <v>50</v>
      </c>
      <c r="C17" s="9">
        <v>50</v>
      </c>
      <c r="D17" s="9">
        <v>94</v>
      </c>
      <c r="E17" s="9">
        <v>0</v>
      </c>
      <c r="F17" s="9">
        <f t="shared" si="1"/>
        <v>94</v>
      </c>
      <c r="G17" s="10">
        <f t="shared" si="0"/>
        <v>188</v>
      </c>
    </row>
    <row r="18" spans="1:7" ht="37.5" x14ac:dyDescent="0.2">
      <c r="A18" s="8" t="s">
        <v>17</v>
      </c>
      <c r="B18" s="9">
        <v>540</v>
      </c>
      <c r="C18" s="9">
        <v>540</v>
      </c>
      <c r="D18" s="9">
        <v>680</v>
      </c>
      <c r="E18" s="9">
        <v>0</v>
      </c>
      <c r="F18" s="9">
        <f>SUM(D18:E18)</f>
        <v>680</v>
      </c>
      <c r="G18" s="10">
        <f t="shared" si="0"/>
        <v>125.92592592592592</v>
      </c>
    </row>
    <row r="19" spans="1:7" ht="18.75" x14ac:dyDescent="0.2">
      <c r="A19" s="8" t="s">
        <v>9</v>
      </c>
      <c r="B19" s="9">
        <v>20</v>
      </c>
      <c r="C19" s="9">
        <v>20</v>
      </c>
      <c r="D19" s="9">
        <v>32</v>
      </c>
      <c r="E19" s="9">
        <v>0</v>
      </c>
      <c r="F19" s="9">
        <f>SUM(D19)</f>
        <v>32</v>
      </c>
      <c r="G19" s="10">
        <f t="shared" si="0"/>
        <v>160</v>
      </c>
    </row>
    <row r="20" spans="1:7" ht="18.75" x14ac:dyDescent="0.2">
      <c r="A20" s="8" t="s">
        <v>11</v>
      </c>
      <c r="B20" s="9">
        <v>80</v>
      </c>
      <c r="C20" s="9">
        <v>80</v>
      </c>
      <c r="D20" s="9">
        <v>81</v>
      </c>
      <c r="E20" s="9">
        <v>0</v>
      </c>
      <c r="F20" s="9">
        <f>SUM(D20)</f>
        <v>81</v>
      </c>
      <c r="G20" s="10">
        <f t="shared" si="0"/>
        <v>101.25</v>
      </c>
    </row>
    <row r="21" spans="1:7" ht="18.75" x14ac:dyDescent="0.2">
      <c r="A21" s="8" t="s">
        <v>12</v>
      </c>
      <c r="B21" s="9">
        <v>440</v>
      </c>
      <c r="C21" s="9">
        <v>440</v>
      </c>
      <c r="D21" s="9">
        <v>567</v>
      </c>
      <c r="E21" s="9">
        <v>0</v>
      </c>
      <c r="F21" s="9">
        <f>SUM(D21)</f>
        <v>567</v>
      </c>
      <c r="G21" s="10">
        <f t="shared" si="0"/>
        <v>128.86363636363637</v>
      </c>
    </row>
    <row r="22" spans="1:7" ht="37.5" x14ac:dyDescent="0.2">
      <c r="A22" s="8" t="s">
        <v>49</v>
      </c>
      <c r="B22" s="9">
        <v>335</v>
      </c>
      <c r="C22" s="9">
        <f>SUM(C23:C25)</f>
        <v>335</v>
      </c>
      <c r="D22" s="9">
        <f>SUM(D23:D25)</f>
        <v>596</v>
      </c>
      <c r="E22" s="9">
        <v>0</v>
      </c>
      <c r="F22" s="9">
        <f>SUM(F23:F25)</f>
        <v>596</v>
      </c>
      <c r="G22" s="10">
        <f t="shared" si="0"/>
        <v>177.91044776119404</v>
      </c>
    </row>
    <row r="23" spans="1:7" ht="18.75" x14ac:dyDescent="0.2">
      <c r="A23" s="8" t="s">
        <v>9</v>
      </c>
      <c r="B23" s="9">
        <v>15</v>
      </c>
      <c r="C23" s="9">
        <v>15</v>
      </c>
      <c r="D23" s="9">
        <v>25</v>
      </c>
      <c r="E23" s="9">
        <v>0</v>
      </c>
      <c r="F23" s="9">
        <f t="shared" ref="F23:F29" si="2">SUM(D23)</f>
        <v>25</v>
      </c>
      <c r="G23" s="10">
        <f t="shared" si="0"/>
        <v>166.66666666666666</v>
      </c>
    </row>
    <row r="24" spans="1:7" ht="18.75" x14ac:dyDescent="0.2">
      <c r="A24" s="8" t="s">
        <v>7</v>
      </c>
      <c r="B24" s="9">
        <v>120</v>
      </c>
      <c r="C24" s="9">
        <v>120</v>
      </c>
      <c r="D24" s="9">
        <v>129</v>
      </c>
      <c r="E24" s="9">
        <v>0</v>
      </c>
      <c r="F24" s="9">
        <f t="shared" si="2"/>
        <v>129</v>
      </c>
      <c r="G24" s="10">
        <f t="shared" si="0"/>
        <v>107.5</v>
      </c>
    </row>
    <row r="25" spans="1:7" ht="18.75" x14ac:dyDescent="0.2">
      <c r="A25" s="8" t="s">
        <v>8</v>
      </c>
      <c r="B25" s="9">
        <v>200</v>
      </c>
      <c r="C25" s="9">
        <v>200</v>
      </c>
      <c r="D25" s="9">
        <v>442</v>
      </c>
      <c r="E25" s="9">
        <v>0</v>
      </c>
      <c r="F25" s="9">
        <f t="shared" si="2"/>
        <v>442</v>
      </c>
      <c r="G25" s="10">
        <f t="shared" si="0"/>
        <v>221</v>
      </c>
    </row>
    <row r="26" spans="1:7" s="2" customFormat="1" ht="18.75" x14ac:dyDescent="0.2">
      <c r="A26" s="7" t="s">
        <v>50</v>
      </c>
      <c r="B26" s="4">
        <v>60</v>
      </c>
      <c r="C26" s="4">
        <f>SUM(C27)</f>
        <v>60</v>
      </c>
      <c r="D26" s="4">
        <f>D28+D29</f>
        <v>65</v>
      </c>
      <c r="E26" s="4">
        <v>0</v>
      </c>
      <c r="F26" s="9">
        <f t="shared" si="2"/>
        <v>65</v>
      </c>
      <c r="G26" s="5">
        <f t="shared" si="0"/>
        <v>108.33333333333333</v>
      </c>
    </row>
    <row r="27" spans="1:7" s="2" customFormat="1" ht="18.75" x14ac:dyDescent="0.2">
      <c r="A27" s="7" t="s">
        <v>10</v>
      </c>
      <c r="B27" s="4">
        <v>60</v>
      </c>
      <c r="C27" s="4">
        <f>SUM(C28:C29)</f>
        <v>60</v>
      </c>
      <c r="D27" s="4">
        <f>D28+D29</f>
        <v>65</v>
      </c>
      <c r="E27" s="4">
        <v>0</v>
      </c>
      <c r="F27" s="9">
        <f t="shared" si="2"/>
        <v>65</v>
      </c>
      <c r="G27" s="5">
        <f t="shared" si="0"/>
        <v>108.33333333333333</v>
      </c>
    </row>
    <row r="28" spans="1:7" ht="18.75" x14ac:dyDescent="0.2">
      <c r="A28" s="8" t="s">
        <v>51</v>
      </c>
      <c r="B28" s="9">
        <v>20</v>
      </c>
      <c r="C28" s="9">
        <v>20</v>
      </c>
      <c r="D28" s="9">
        <v>20</v>
      </c>
      <c r="E28" s="9">
        <v>0</v>
      </c>
      <c r="F28" s="9">
        <f t="shared" si="2"/>
        <v>20</v>
      </c>
      <c r="G28" s="10">
        <f t="shared" si="0"/>
        <v>100</v>
      </c>
    </row>
    <row r="29" spans="1:7" ht="18.75" x14ac:dyDescent="0.2">
      <c r="A29" s="8" t="s">
        <v>20</v>
      </c>
      <c r="B29" s="9">
        <v>40</v>
      </c>
      <c r="C29" s="9">
        <v>40</v>
      </c>
      <c r="D29" s="9">
        <v>45</v>
      </c>
      <c r="E29" s="9">
        <v>0</v>
      </c>
      <c r="F29" s="9">
        <f t="shared" si="2"/>
        <v>45</v>
      </c>
      <c r="G29" s="10">
        <f t="shared" si="0"/>
        <v>112.5</v>
      </c>
    </row>
    <row r="30" spans="1:7" s="2" customFormat="1" ht="18.75" x14ac:dyDescent="0.2">
      <c r="A30" s="7" t="s">
        <v>13</v>
      </c>
      <c r="B30" s="4">
        <v>6247</v>
      </c>
      <c r="C30" s="4">
        <f>SUM(C31)</f>
        <v>6247</v>
      </c>
      <c r="D30" s="4">
        <f>SUM(D31)</f>
        <v>7585</v>
      </c>
      <c r="E30" s="9">
        <v>0</v>
      </c>
      <c r="F30" s="4">
        <f>SUM(F31)</f>
        <v>7585</v>
      </c>
      <c r="G30" s="5">
        <f t="shared" si="0"/>
        <v>121.41828077477189</v>
      </c>
    </row>
    <row r="31" spans="1:7" s="2" customFormat="1" ht="37.5" x14ac:dyDescent="0.2">
      <c r="A31" s="7" t="s">
        <v>52</v>
      </c>
      <c r="B31" s="4">
        <v>6247</v>
      </c>
      <c r="C31" s="4">
        <f>SUM(C32:C36)</f>
        <v>6247</v>
      </c>
      <c r="D31" s="4">
        <f>SUM(D32:D36)</f>
        <v>7585</v>
      </c>
      <c r="E31" s="9">
        <v>0</v>
      </c>
      <c r="F31" s="4">
        <f>SUM(D31:E31)</f>
        <v>7585</v>
      </c>
      <c r="G31" s="5">
        <f t="shared" si="0"/>
        <v>121.41828077477189</v>
      </c>
    </row>
    <row r="32" spans="1:7" ht="18.75" x14ac:dyDescent="0.2">
      <c r="A32" s="8" t="s">
        <v>53</v>
      </c>
      <c r="B32" s="9">
        <v>20</v>
      </c>
      <c r="C32" s="9">
        <v>20</v>
      </c>
      <c r="D32" s="9">
        <v>20</v>
      </c>
      <c r="E32" s="9">
        <v>0</v>
      </c>
      <c r="F32" s="9">
        <v>20</v>
      </c>
      <c r="G32" s="10">
        <f t="shared" si="0"/>
        <v>100</v>
      </c>
    </row>
    <row r="33" spans="1:7" ht="18.75" x14ac:dyDescent="0.2">
      <c r="A33" s="8" t="s">
        <v>54</v>
      </c>
      <c r="B33" s="9">
        <v>20</v>
      </c>
      <c r="C33" s="9">
        <v>20</v>
      </c>
      <c r="D33" s="9">
        <v>20</v>
      </c>
      <c r="E33" s="9">
        <v>0</v>
      </c>
      <c r="F33" s="9">
        <v>20</v>
      </c>
      <c r="G33" s="10">
        <f t="shared" si="0"/>
        <v>100</v>
      </c>
    </row>
    <row r="34" spans="1:7" ht="18.75" x14ac:dyDescent="0.2">
      <c r="A34" s="8" t="s">
        <v>55</v>
      </c>
      <c r="B34" s="9">
        <v>1200</v>
      </c>
      <c r="C34" s="9">
        <v>1200</v>
      </c>
      <c r="D34" s="9">
        <v>1230</v>
      </c>
      <c r="E34" s="9">
        <v>0</v>
      </c>
      <c r="F34" s="9">
        <f>SUM(D34)</f>
        <v>1230</v>
      </c>
      <c r="G34" s="10">
        <f t="shared" si="0"/>
        <v>102.5</v>
      </c>
    </row>
    <row r="35" spans="1:7" ht="40.5" customHeight="1" x14ac:dyDescent="0.2">
      <c r="A35" s="8" t="s">
        <v>56</v>
      </c>
      <c r="B35" s="9">
        <v>4700</v>
      </c>
      <c r="C35" s="9">
        <v>4700</v>
      </c>
      <c r="D35" s="9">
        <v>5956</v>
      </c>
      <c r="E35" s="9">
        <v>0</v>
      </c>
      <c r="F35" s="9">
        <f>SUM(D35:E35)</f>
        <v>5956</v>
      </c>
      <c r="G35" s="10">
        <f t="shared" si="0"/>
        <v>126.72340425531915</v>
      </c>
    </row>
    <row r="36" spans="1:7" ht="37.5" x14ac:dyDescent="0.2">
      <c r="A36" s="8" t="s">
        <v>57</v>
      </c>
      <c r="B36" s="9">
        <v>307</v>
      </c>
      <c r="C36" s="9">
        <v>307</v>
      </c>
      <c r="D36" s="9">
        <v>359</v>
      </c>
      <c r="E36" s="9">
        <v>0</v>
      </c>
      <c r="F36" s="9">
        <f>SUM(D36:E36)</f>
        <v>359</v>
      </c>
      <c r="G36" s="10">
        <f t="shared" si="0"/>
        <v>116.93811074918567</v>
      </c>
    </row>
    <row r="37" spans="1:7" s="2" customFormat="1" ht="18.75" x14ac:dyDescent="0.2">
      <c r="A37" s="7" t="s">
        <v>14</v>
      </c>
      <c r="B37" s="4"/>
      <c r="C37" s="4"/>
      <c r="D37" s="4"/>
      <c r="E37" s="4">
        <v>383</v>
      </c>
      <c r="F37" s="4">
        <v>383</v>
      </c>
      <c r="G37" s="5"/>
    </row>
    <row r="38" spans="1:7" s="2" customFormat="1" ht="18.75" x14ac:dyDescent="0.2">
      <c r="A38" s="7" t="s">
        <v>15</v>
      </c>
      <c r="B38" s="4"/>
      <c r="C38" s="4"/>
      <c r="D38" s="4"/>
      <c r="E38" s="4">
        <v>487</v>
      </c>
      <c r="F38" s="4">
        <v>487</v>
      </c>
      <c r="G38" s="5"/>
    </row>
  </sheetData>
  <mergeCells count="10">
    <mergeCell ref="A1:G1"/>
    <mergeCell ref="A3:A5"/>
    <mergeCell ref="B3:C3"/>
    <mergeCell ref="D3:G3"/>
    <mergeCell ref="B4:B5"/>
    <mergeCell ref="C4:C5"/>
    <mergeCell ref="D4:E4"/>
    <mergeCell ref="F4:F5"/>
    <mergeCell ref="G4:G5"/>
    <mergeCell ref="A2:G2"/>
  </mergeCells>
  <pageMargins left="0.9055118110236221" right="0.5118110236220472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="120" zoomScaleNormal="120" workbookViewId="0">
      <selection activeCell="B18" sqref="B18"/>
    </sheetView>
  </sheetViews>
  <sheetFormatPr defaultColWidth="9.125" defaultRowHeight="18.75" x14ac:dyDescent="0.2"/>
  <cols>
    <col min="1" max="1" width="65.875" style="31" customWidth="1"/>
    <col min="2" max="2" width="12.75" style="43" customWidth="1"/>
    <col min="3" max="3" width="12.75" style="40" customWidth="1"/>
    <col min="4" max="5" width="10.25" style="40" customWidth="1"/>
    <col min="6" max="6" width="11" style="40" customWidth="1"/>
    <col min="7" max="7" width="12.75" style="51" customWidth="1"/>
    <col min="8" max="16384" width="9.125" style="31"/>
  </cols>
  <sheetData>
    <row r="1" spans="1:7" x14ac:dyDescent="0.2">
      <c r="A1" s="133" t="s">
        <v>89</v>
      </c>
      <c r="B1" s="133"/>
      <c r="C1" s="133"/>
      <c r="D1" s="133"/>
      <c r="E1" s="133"/>
      <c r="F1" s="133"/>
      <c r="G1" s="133"/>
    </row>
    <row r="2" spans="1:7" x14ac:dyDescent="0.2">
      <c r="A2" s="134" t="s">
        <v>61</v>
      </c>
      <c r="B2" s="134"/>
      <c r="C2" s="134"/>
      <c r="D2" s="134"/>
      <c r="E2" s="134"/>
      <c r="F2" s="134"/>
      <c r="G2" s="134"/>
    </row>
    <row r="3" spans="1:7" s="2" customFormat="1" x14ac:dyDescent="0.2">
      <c r="A3" s="135" t="s">
        <v>0</v>
      </c>
      <c r="B3" s="131" t="s">
        <v>18</v>
      </c>
      <c r="C3" s="131"/>
      <c r="D3" s="131" t="s">
        <v>2</v>
      </c>
      <c r="E3" s="131"/>
      <c r="F3" s="131"/>
      <c r="G3" s="131"/>
    </row>
    <row r="4" spans="1:7" s="2" customFormat="1" x14ac:dyDescent="0.2">
      <c r="A4" s="136"/>
      <c r="B4" s="128" t="s">
        <v>21</v>
      </c>
      <c r="C4" s="128" t="s">
        <v>109</v>
      </c>
      <c r="D4" s="138">
        <v>240605</v>
      </c>
      <c r="E4" s="131"/>
      <c r="F4" s="128" t="s">
        <v>19</v>
      </c>
      <c r="G4" s="139" t="s">
        <v>59</v>
      </c>
    </row>
    <row r="5" spans="1:7" s="2" customFormat="1" x14ac:dyDescent="0.2">
      <c r="A5" s="137"/>
      <c r="B5" s="130"/>
      <c r="C5" s="130"/>
      <c r="D5" s="48" t="s">
        <v>22</v>
      </c>
      <c r="E5" s="48" t="s">
        <v>3</v>
      </c>
      <c r="F5" s="130"/>
      <c r="G5" s="140"/>
    </row>
    <row r="6" spans="1:7" s="38" customFormat="1" x14ac:dyDescent="0.2">
      <c r="A6" s="47" t="s">
        <v>90</v>
      </c>
      <c r="B6" s="46">
        <f>B7+B13+B29+B33</f>
        <v>8160</v>
      </c>
      <c r="C6" s="46">
        <f>C7+C13+C29+C33</f>
        <v>500</v>
      </c>
      <c r="D6" s="47">
        <f>D7+D13+D29+D33</f>
        <v>915</v>
      </c>
      <c r="E6" s="47">
        <f>SUM(E7:E41)</f>
        <v>78</v>
      </c>
      <c r="F6" s="47">
        <f>SUM(D6:E6)</f>
        <v>993</v>
      </c>
      <c r="G6" s="49">
        <f>D6*100/C6</f>
        <v>183</v>
      </c>
    </row>
    <row r="7" spans="1:7" s="38" customFormat="1" x14ac:dyDescent="0.2">
      <c r="A7" s="45" t="s">
        <v>91</v>
      </c>
      <c r="B7" s="46">
        <f>B8</f>
        <v>700</v>
      </c>
      <c r="C7" s="46">
        <f>C8</f>
        <v>0</v>
      </c>
      <c r="D7" s="47">
        <f>D10+D11+D12</f>
        <v>22</v>
      </c>
      <c r="E7" s="47"/>
      <c r="F7" s="42">
        <f>SUM(D7:E7)</f>
        <v>22</v>
      </c>
      <c r="G7" s="49"/>
    </row>
    <row r="8" spans="1:7" s="38" customFormat="1" ht="22.5" customHeight="1" x14ac:dyDescent="0.2">
      <c r="A8" s="45" t="s">
        <v>104</v>
      </c>
      <c r="B8" s="46">
        <f>B10+B11+B12</f>
        <v>700</v>
      </c>
      <c r="C8" s="46">
        <f>C10+C11+C12</f>
        <v>0</v>
      </c>
      <c r="D8" s="47">
        <v>0</v>
      </c>
      <c r="E8" s="47"/>
      <c r="F8" s="42">
        <f t="shared" ref="F8:F41" si="0">SUM(D8:E8)</f>
        <v>0</v>
      </c>
      <c r="G8" s="49"/>
    </row>
    <row r="9" spans="1:7" s="38" customFormat="1" ht="21.75" customHeight="1" x14ac:dyDescent="0.2">
      <c r="A9" s="45" t="s">
        <v>92</v>
      </c>
      <c r="B9" s="46">
        <f>B10+B11+B12</f>
        <v>700</v>
      </c>
      <c r="C9" s="46">
        <f>C10+C11+C12</f>
        <v>0</v>
      </c>
      <c r="D9" s="47">
        <v>0</v>
      </c>
      <c r="E9" s="47"/>
      <c r="F9" s="42">
        <f t="shared" si="0"/>
        <v>0</v>
      </c>
      <c r="G9" s="49"/>
    </row>
    <row r="10" spans="1:7" x14ac:dyDescent="0.2">
      <c r="A10" s="8" t="s">
        <v>9</v>
      </c>
      <c r="B10" s="41">
        <v>60</v>
      </c>
      <c r="C10" s="42">
        <v>0</v>
      </c>
      <c r="D10" s="47">
        <v>0</v>
      </c>
      <c r="E10" s="42"/>
      <c r="F10" s="42">
        <f t="shared" si="0"/>
        <v>0</v>
      </c>
      <c r="G10" s="50"/>
    </row>
    <row r="11" spans="1:7" x14ac:dyDescent="0.2">
      <c r="A11" s="8" t="s">
        <v>7</v>
      </c>
      <c r="B11" s="41">
        <v>240</v>
      </c>
      <c r="C11" s="42">
        <v>0</v>
      </c>
      <c r="D11" s="42">
        <v>22</v>
      </c>
      <c r="E11" s="42"/>
      <c r="F11" s="42">
        <f t="shared" si="0"/>
        <v>22</v>
      </c>
      <c r="G11" s="50"/>
    </row>
    <row r="12" spans="1:7" x14ac:dyDescent="0.2">
      <c r="A12" s="8" t="s">
        <v>8</v>
      </c>
      <c r="B12" s="41">
        <v>400</v>
      </c>
      <c r="C12" s="42">
        <v>0</v>
      </c>
      <c r="D12" s="42">
        <v>0</v>
      </c>
      <c r="E12" s="42"/>
      <c r="F12" s="42">
        <f t="shared" si="0"/>
        <v>0</v>
      </c>
      <c r="G12" s="50"/>
    </row>
    <row r="13" spans="1:7" s="38" customFormat="1" x14ac:dyDescent="0.2">
      <c r="A13" s="45" t="s">
        <v>93</v>
      </c>
      <c r="B13" s="46">
        <f>B15</f>
        <v>1640</v>
      </c>
      <c r="C13" s="46">
        <f>C15</f>
        <v>0</v>
      </c>
      <c r="D13" s="42">
        <f>D16+D17+D18+D21+D24+D25</f>
        <v>64</v>
      </c>
      <c r="E13" s="47"/>
      <c r="F13" s="42">
        <f t="shared" si="0"/>
        <v>64</v>
      </c>
      <c r="G13" s="49"/>
    </row>
    <row r="14" spans="1:7" s="38" customFormat="1" x14ac:dyDescent="0.2">
      <c r="A14" s="45" t="s">
        <v>105</v>
      </c>
      <c r="B14" s="46">
        <f>B15</f>
        <v>1640</v>
      </c>
      <c r="C14" s="46">
        <f>C15</f>
        <v>0</v>
      </c>
      <c r="D14" s="42">
        <f>D13</f>
        <v>64</v>
      </c>
      <c r="E14" s="47"/>
      <c r="F14" s="42">
        <f t="shared" si="0"/>
        <v>64</v>
      </c>
      <c r="G14" s="49"/>
    </row>
    <row r="15" spans="1:7" s="38" customFormat="1" ht="21" customHeight="1" x14ac:dyDescent="0.2">
      <c r="A15" s="45" t="s">
        <v>94</v>
      </c>
      <c r="B15" s="46">
        <f>B16+B17+B18+B21+B24+B25</f>
        <v>1640</v>
      </c>
      <c r="C15" s="46">
        <f>C16+C17+C18+C21+C24+C25</f>
        <v>0</v>
      </c>
      <c r="D15" s="42">
        <f>D13</f>
        <v>64</v>
      </c>
      <c r="E15" s="47"/>
      <c r="F15" s="42">
        <f t="shared" si="0"/>
        <v>64</v>
      </c>
      <c r="G15" s="49"/>
    </row>
    <row r="16" spans="1:7" ht="21.75" customHeight="1" x14ac:dyDescent="0.2">
      <c r="A16" s="39" t="s">
        <v>97</v>
      </c>
      <c r="B16" s="41">
        <v>300</v>
      </c>
      <c r="C16" s="42">
        <v>0</v>
      </c>
      <c r="D16" s="42">
        <v>0</v>
      </c>
      <c r="E16" s="42"/>
      <c r="F16" s="42">
        <f t="shared" si="0"/>
        <v>0</v>
      </c>
      <c r="G16" s="50"/>
    </row>
    <row r="17" spans="1:7" x14ac:dyDescent="0.2">
      <c r="A17" s="39" t="s">
        <v>47</v>
      </c>
      <c r="B17" s="41">
        <v>140</v>
      </c>
      <c r="C17" s="42">
        <v>0</v>
      </c>
      <c r="D17" s="42">
        <v>0</v>
      </c>
      <c r="E17" s="42"/>
      <c r="F17" s="42">
        <f t="shared" si="0"/>
        <v>0</v>
      </c>
      <c r="G17" s="50"/>
    </row>
    <row r="18" spans="1:7" s="38" customFormat="1" ht="21" customHeight="1" x14ac:dyDescent="0.2">
      <c r="A18" s="45" t="s">
        <v>95</v>
      </c>
      <c r="B18" s="46">
        <f>B19+B20</f>
        <v>180</v>
      </c>
      <c r="C18" s="46">
        <f>C19+C20</f>
        <v>0</v>
      </c>
      <c r="D18" s="42">
        <f>D19+D20</f>
        <v>0</v>
      </c>
      <c r="E18" s="47"/>
      <c r="F18" s="42">
        <f t="shared" si="0"/>
        <v>0</v>
      </c>
      <c r="G18" s="49"/>
    </row>
    <row r="19" spans="1:7" x14ac:dyDescent="0.2">
      <c r="A19" s="8" t="s">
        <v>5</v>
      </c>
      <c r="B19" s="41">
        <v>100</v>
      </c>
      <c r="C19" s="42">
        <v>0</v>
      </c>
      <c r="D19" s="42">
        <v>0</v>
      </c>
      <c r="E19" s="42"/>
      <c r="F19" s="42">
        <f t="shared" si="0"/>
        <v>0</v>
      </c>
      <c r="G19" s="50"/>
    </row>
    <row r="20" spans="1:7" x14ac:dyDescent="0.2">
      <c r="A20" s="8" t="s">
        <v>6</v>
      </c>
      <c r="B20" s="41">
        <v>80</v>
      </c>
      <c r="C20" s="42">
        <v>0</v>
      </c>
      <c r="D20" s="42">
        <v>0</v>
      </c>
      <c r="E20" s="42"/>
      <c r="F20" s="42">
        <f t="shared" si="0"/>
        <v>0</v>
      </c>
      <c r="G20" s="50"/>
    </row>
    <row r="21" spans="1:7" s="38" customFormat="1" x14ac:dyDescent="0.2">
      <c r="A21" s="45" t="s">
        <v>96</v>
      </c>
      <c r="B21" s="46">
        <f>B22+B23</f>
        <v>180</v>
      </c>
      <c r="C21" s="46">
        <f>C22+C23</f>
        <v>0</v>
      </c>
      <c r="D21" s="42">
        <f>D22+D23</f>
        <v>0</v>
      </c>
      <c r="E21" s="47"/>
      <c r="F21" s="42">
        <f t="shared" si="0"/>
        <v>0</v>
      </c>
      <c r="G21" s="49"/>
    </row>
    <row r="22" spans="1:7" x14ac:dyDescent="0.2">
      <c r="A22" s="8" t="s">
        <v>7</v>
      </c>
      <c r="B22" s="41">
        <v>100</v>
      </c>
      <c r="C22" s="42">
        <v>0</v>
      </c>
      <c r="D22" s="42">
        <v>0</v>
      </c>
      <c r="E22" s="42"/>
      <c r="F22" s="42">
        <f t="shared" si="0"/>
        <v>0</v>
      </c>
      <c r="G22" s="50"/>
    </row>
    <row r="23" spans="1:7" x14ac:dyDescent="0.2">
      <c r="A23" s="8" t="s">
        <v>8</v>
      </c>
      <c r="B23" s="41">
        <v>80</v>
      </c>
      <c r="C23" s="42">
        <v>0</v>
      </c>
      <c r="D23" s="42">
        <v>0</v>
      </c>
      <c r="E23" s="42"/>
      <c r="F23" s="42">
        <f t="shared" si="0"/>
        <v>0</v>
      </c>
      <c r="G23" s="50"/>
    </row>
    <row r="24" spans="1:7" s="38" customFormat="1" ht="37.5" x14ac:dyDescent="0.2">
      <c r="A24" s="45" t="s">
        <v>106</v>
      </c>
      <c r="B24" s="46">
        <v>40</v>
      </c>
      <c r="C24" s="47">
        <v>0</v>
      </c>
      <c r="D24" s="42">
        <v>24</v>
      </c>
      <c r="E24" s="47"/>
      <c r="F24" s="42">
        <f t="shared" si="0"/>
        <v>24</v>
      </c>
      <c r="G24" s="49"/>
    </row>
    <row r="25" spans="1:7" s="38" customFormat="1" x14ac:dyDescent="0.2">
      <c r="A25" s="45" t="s">
        <v>98</v>
      </c>
      <c r="B25" s="46">
        <f>B26+B27+B28</f>
        <v>800</v>
      </c>
      <c r="C25" s="46">
        <f>C26+C27+C28</f>
        <v>0</v>
      </c>
      <c r="D25" s="47">
        <f>D26+D27+D28</f>
        <v>40</v>
      </c>
      <c r="E25" s="47"/>
      <c r="F25" s="42">
        <f t="shared" si="0"/>
        <v>40</v>
      </c>
      <c r="G25" s="49"/>
    </row>
    <row r="26" spans="1:7" x14ac:dyDescent="0.2">
      <c r="A26" s="8" t="s">
        <v>9</v>
      </c>
      <c r="B26" s="41">
        <v>20</v>
      </c>
      <c r="C26" s="42">
        <v>0</v>
      </c>
      <c r="D26" s="47">
        <v>0</v>
      </c>
      <c r="E26" s="42"/>
      <c r="F26" s="42">
        <f t="shared" si="0"/>
        <v>0</v>
      </c>
      <c r="G26" s="50"/>
    </row>
    <row r="27" spans="1:7" x14ac:dyDescent="0.2">
      <c r="A27" s="8" t="s">
        <v>107</v>
      </c>
      <c r="B27" s="41">
        <v>120</v>
      </c>
      <c r="C27" s="42">
        <v>0</v>
      </c>
      <c r="D27" s="42">
        <v>20</v>
      </c>
      <c r="E27" s="42"/>
      <c r="F27" s="42">
        <f t="shared" si="0"/>
        <v>20</v>
      </c>
      <c r="G27" s="50"/>
    </row>
    <row r="28" spans="1:7" x14ac:dyDescent="0.2">
      <c r="A28" s="8" t="s">
        <v>108</v>
      </c>
      <c r="B28" s="41">
        <v>660</v>
      </c>
      <c r="C28" s="42">
        <v>0</v>
      </c>
      <c r="D28" s="42">
        <v>20</v>
      </c>
      <c r="E28" s="42"/>
      <c r="F28" s="42">
        <f t="shared" si="0"/>
        <v>20</v>
      </c>
      <c r="G28" s="50"/>
    </row>
    <row r="29" spans="1:7" s="38" customFormat="1" x14ac:dyDescent="0.2">
      <c r="A29" s="45" t="s">
        <v>50</v>
      </c>
      <c r="B29" s="46">
        <f>B30</f>
        <v>80</v>
      </c>
      <c r="C29" s="46">
        <f>C30</f>
        <v>0</v>
      </c>
      <c r="D29" s="47">
        <f>D31+D32</f>
        <v>0</v>
      </c>
      <c r="E29" s="47"/>
      <c r="F29" s="42">
        <f t="shared" si="0"/>
        <v>0</v>
      </c>
      <c r="G29" s="49"/>
    </row>
    <row r="30" spans="1:7" s="38" customFormat="1" x14ac:dyDescent="0.2">
      <c r="A30" s="45" t="s">
        <v>69</v>
      </c>
      <c r="B30" s="46">
        <f>B31+B32</f>
        <v>80</v>
      </c>
      <c r="C30" s="46">
        <f>C31+C32</f>
        <v>0</v>
      </c>
      <c r="D30" s="47">
        <f>D29</f>
        <v>0</v>
      </c>
      <c r="E30" s="47"/>
      <c r="F30" s="42">
        <f t="shared" si="0"/>
        <v>0</v>
      </c>
      <c r="G30" s="49"/>
    </row>
    <row r="31" spans="1:7" x14ac:dyDescent="0.2">
      <c r="A31" s="39" t="s">
        <v>51</v>
      </c>
      <c r="B31" s="41">
        <v>40</v>
      </c>
      <c r="C31" s="42">
        <v>0</v>
      </c>
      <c r="D31" s="47">
        <v>0</v>
      </c>
      <c r="E31" s="42"/>
      <c r="F31" s="42">
        <f t="shared" si="0"/>
        <v>0</v>
      </c>
      <c r="G31" s="50"/>
    </row>
    <row r="32" spans="1:7" x14ac:dyDescent="0.2">
      <c r="A32" s="39" t="s">
        <v>20</v>
      </c>
      <c r="B32" s="41">
        <v>40</v>
      </c>
      <c r="C32" s="42">
        <v>0</v>
      </c>
      <c r="D32" s="47">
        <v>0</v>
      </c>
      <c r="E32" s="42"/>
      <c r="F32" s="42">
        <f t="shared" si="0"/>
        <v>0</v>
      </c>
      <c r="G32" s="50"/>
    </row>
    <row r="33" spans="1:7" s="38" customFormat="1" x14ac:dyDescent="0.2">
      <c r="A33" s="45" t="s">
        <v>13</v>
      </c>
      <c r="B33" s="46">
        <f>B34</f>
        <v>5740</v>
      </c>
      <c r="C33" s="46">
        <f>C34</f>
        <v>500</v>
      </c>
      <c r="D33" s="47">
        <f>D35+D36+D37+D38+D39</f>
        <v>829</v>
      </c>
      <c r="E33" s="47"/>
      <c r="F33" s="42">
        <f t="shared" si="0"/>
        <v>829</v>
      </c>
      <c r="G33" s="49">
        <f>D33*100/C33</f>
        <v>165.8</v>
      </c>
    </row>
    <row r="34" spans="1:7" s="38" customFormat="1" ht="37.5" x14ac:dyDescent="0.2">
      <c r="A34" s="45" t="s">
        <v>70</v>
      </c>
      <c r="B34" s="46">
        <f>B35+B36+B37+B38+B39</f>
        <v>5740</v>
      </c>
      <c r="C34" s="46">
        <f>C35+C36+C37+C38+C39</f>
        <v>500</v>
      </c>
      <c r="D34" s="47">
        <f>D33</f>
        <v>829</v>
      </c>
      <c r="E34" s="47"/>
      <c r="F34" s="42">
        <f t="shared" si="0"/>
        <v>829</v>
      </c>
      <c r="G34" s="49">
        <f>D34*100/C34</f>
        <v>165.8</v>
      </c>
    </row>
    <row r="35" spans="1:7" x14ac:dyDescent="0.2">
      <c r="A35" s="39" t="s">
        <v>53</v>
      </c>
      <c r="B35" s="41">
        <v>100</v>
      </c>
      <c r="C35" s="42">
        <v>0</v>
      </c>
      <c r="D35" s="42">
        <v>0</v>
      </c>
      <c r="E35" s="42"/>
      <c r="F35" s="42">
        <f t="shared" si="0"/>
        <v>0</v>
      </c>
      <c r="G35" s="49"/>
    </row>
    <row r="36" spans="1:7" x14ac:dyDescent="0.2">
      <c r="A36" s="39" t="s">
        <v>54</v>
      </c>
      <c r="B36" s="41">
        <v>100</v>
      </c>
      <c r="C36" s="42">
        <v>0</v>
      </c>
      <c r="D36" s="42">
        <v>0</v>
      </c>
      <c r="E36" s="42"/>
      <c r="F36" s="42">
        <f t="shared" si="0"/>
        <v>0</v>
      </c>
      <c r="G36" s="49"/>
    </row>
    <row r="37" spans="1:7" x14ac:dyDescent="0.2">
      <c r="A37" s="39" t="s">
        <v>99</v>
      </c>
      <c r="B37" s="41">
        <v>740</v>
      </c>
      <c r="C37" s="42">
        <v>0</v>
      </c>
      <c r="D37" s="42">
        <v>9</v>
      </c>
      <c r="E37" s="42"/>
      <c r="F37" s="42">
        <f t="shared" si="0"/>
        <v>9</v>
      </c>
      <c r="G37" s="49"/>
    </row>
    <row r="38" spans="1:7" ht="37.5" x14ac:dyDescent="0.2">
      <c r="A38" s="39" t="s">
        <v>100</v>
      </c>
      <c r="B38" s="41">
        <v>4700</v>
      </c>
      <c r="C38" s="42">
        <v>500</v>
      </c>
      <c r="D38" s="42">
        <v>820</v>
      </c>
      <c r="E38" s="42"/>
      <c r="F38" s="42">
        <f t="shared" si="0"/>
        <v>820</v>
      </c>
      <c r="G38" s="49">
        <f t="shared" ref="G38" si="1">D38*100/C38</f>
        <v>164</v>
      </c>
    </row>
    <row r="39" spans="1:7" ht="56.25" x14ac:dyDescent="0.2">
      <c r="A39" s="39" t="s">
        <v>103</v>
      </c>
      <c r="B39" s="41">
        <v>100</v>
      </c>
      <c r="C39" s="42">
        <v>0</v>
      </c>
      <c r="D39" s="42">
        <v>0</v>
      </c>
      <c r="E39" s="42"/>
      <c r="F39" s="42">
        <f t="shared" si="0"/>
        <v>0</v>
      </c>
      <c r="G39" s="50"/>
    </row>
    <row r="40" spans="1:7" x14ac:dyDescent="0.2">
      <c r="A40" s="39" t="s">
        <v>101</v>
      </c>
      <c r="B40" s="41"/>
      <c r="C40" s="42"/>
      <c r="D40" s="42"/>
      <c r="E40" s="42">
        <v>0</v>
      </c>
      <c r="F40" s="42">
        <f t="shared" si="0"/>
        <v>0</v>
      </c>
      <c r="G40" s="50"/>
    </row>
    <row r="41" spans="1:7" x14ac:dyDescent="0.2">
      <c r="A41" s="39" t="s">
        <v>102</v>
      </c>
      <c r="B41" s="41"/>
      <c r="C41" s="42"/>
      <c r="D41" s="42"/>
      <c r="E41" s="42">
        <v>78</v>
      </c>
      <c r="F41" s="42">
        <f t="shared" si="0"/>
        <v>78</v>
      </c>
      <c r="G41" s="50"/>
    </row>
  </sheetData>
  <mergeCells count="10">
    <mergeCell ref="A1:G1"/>
    <mergeCell ref="A2:G2"/>
    <mergeCell ref="A3:A5"/>
    <mergeCell ref="B3:C3"/>
    <mergeCell ref="D3:G3"/>
    <mergeCell ref="B4:B5"/>
    <mergeCell ref="C4:C5"/>
    <mergeCell ref="D4:E4"/>
    <mergeCell ref="F4:F5"/>
    <mergeCell ref="G4:G5"/>
  </mergeCells>
  <pageMargins left="0.31496062992125984" right="0.19685039370078741" top="0.35433070866141736" bottom="0.35433070866141736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3" zoomScale="120" zoomScaleNormal="120" workbookViewId="0">
      <selection activeCell="G22" sqref="G22"/>
    </sheetView>
  </sheetViews>
  <sheetFormatPr defaultColWidth="9.125" defaultRowHeight="18.75" x14ac:dyDescent="0.2"/>
  <cols>
    <col min="1" max="1" width="65.875" style="31" customWidth="1"/>
    <col min="2" max="2" width="8.75" style="43" customWidth="1"/>
    <col min="3" max="3" width="12.875" style="40" customWidth="1"/>
    <col min="4" max="4" width="11.125" style="40" customWidth="1"/>
    <col min="5" max="5" width="9.125" style="40" customWidth="1"/>
    <col min="6" max="6" width="10.625" style="40" customWidth="1"/>
    <col min="7" max="7" width="12" style="51" customWidth="1"/>
    <col min="8" max="8" width="12.25" style="51" customWidth="1"/>
    <col min="9" max="16384" width="9.125" style="31"/>
  </cols>
  <sheetData>
    <row r="1" spans="1:8" ht="21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ht="22.5" customHeight="1" x14ac:dyDescent="0.2">
      <c r="A2" s="145" t="s">
        <v>61</v>
      </c>
      <c r="B2" s="145"/>
      <c r="C2" s="145"/>
      <c r="D2" s="145"/>
      <c r="E2" s="145"/>
      <c r="F2" s="145"/>
      <c r="G2" s="145"/>
      <c r="H2" s="145"/>
    </row>
    <row r="3" spans="1:8" ht="21" x14ac:dyDescent="0.2">
      <c r="A3" s="146" t="s">
        <v>112</v>
      </c>
      <c r="B3" s="146"/>
      <c r="C3" s="146"/>
      <c r="D3" s="146"/>
      <c r="E3" s="146"/>
      <c r="F3" s="146"/>
      <c r="G3" s="146"/>
      <c r="H3" s="146"/>
    </row>
    <row r="4" spans="1:8" s="52" customFormat="1" x14ac:dyDescent="0.2">
      <c r="A4" s="147" t="s">
        <v>0</v>
      </c>
      <c r="B4" s="148" t="s">
        <v>18</v>
      </c>
      <c r="C4" s="148"/>
      <c r="D4" s="142" t="s">
        <v>2</v>
      </c>
      <c r="E4" s="143"/>
      <c r="F4" s="143"/>
      <c r="G4" s="143"/>
      <c r="H4" s="144"/>
    </row>
    <row r="5" spans="1:8" s="52" customFormat="1" x14ac:dyDescent="0.2">
      <c r="A5" s="147"/>
      <c r="B5" s="148" t="s">
        <v>21</v>
      </c>
      <c r="C5" s="148" t="s">
        <v>110</v>
      </c>
      <c r="D5" s="149">
        <v>240665</v>
      </c>
      <c r="E5" s="150"/>
      <c r="F5" s="148" t="s">
        <v>19</v>
      </c>
      <c r="G5" s="141" t="s">
        <v>59</v>
      </c>
      <c r="H5" s="141" t="s">
        <v>111</v>
      </c>
    </row>
    <row r="6" spans="1:8" s="52" customFormat="1" x14ac:dyDescent="0.2">
      <c r="A6" s="147"/>
      <c r="B6" s="148"/>
      <c r="C6" s="148"/>
      <c r="D6" s="64" t="s">
        <v>22</v>
      </c>
      <c r="E6" s="64" t="s">
        <v>3</v>
      </c>
      <c r="F6" s="148"/>
      <c r="G6" s="141"/>
      <c r="H6" s="141"/>
    </row>
    <row r="7" spans="1:8" s="38" customFormat="1" x14ac:dyDescent="0.2">
      <c r="A7" s="58" t="s">
        <v>90</v>
      </c>
      <c r="B7" s="59">
        <f>B8+B14+B30+B34</f>
        <v>8160</v>
      </c>
      <c r="C7" s="59">
        <f>C8+C14+C30+C34</f>
        <v>1305</v>
      </c>
      <c r="D7" s="58">
        <f>D8+D14+D30+D34</f>
        <v>2515</v>
      </c>
      <c r="E7" s="58">
        <f>SUM(E8:E42)</f>
        <v>96</v>
      </c>
      <c r="F7" s="58">
        <f>SUM(D7:E7)</f>
        <v>2611</v>
      </c>
      <c r="G7" s="57">
        <f>D7*100/C7</f>
        <v>192.72030651340995</v>
      </c>
      <c r="H7" s="57">
        <f>D7*100/B7</f>
        <v>30.821078431372548</v>
      </c>
    </row>
    <row r="8" spans="1:8" s="38" customFormat="1" x14ac:dyDescent="0.2">
      <c r="A8" s="60" t="s">
        <v>91</v>
      </c>
      <c r="B8" s="61">
        <f>B9</f>
        <v>700</v>
      </c>
      <c r="C8" s="61">
        <f>C9</f>
        <v>78</v>
      </c>
      <c r="D8" s="62">
        <f>D11+D12+D13</f>
        <v>245</v>
      </c>
      <c r="E8" s="62"/>
      <c r="F8" s="62">
        <f>SUM(D8:E8)</f>
        <v>245</v>
      </c>
      <c r="G8" s="63">
        <f t="shared" ref="G8:G40" si="0">D8*100/C8</f>
        <v>314.10256410256409</v>
      </c>
      <c r="H8" s="63">
        <f t="shared" ref="H8:H40" si="1">D8*100/B8</f>
        <v>35</v>
      </c>
    </row>
    <row r="9" spans="1:8" s="38" customFormat="1" ht="22.5" customHeight="1" x14ac:dyDescent="0.2">
      <c r="A9" s="60" t="s">
        <v>104</v>
      </c>
      <c r="B9" s="61">
        <f>B11+B12+B13</f>
        <v>700</v>
      </c>
      <c r="C9" s="61">
        <f>C11+C12+C13</f>
        <v>78</v>
      </c>
      <c r="D9" s="61">
        <f>D11+D12+D13</f>
        <v>245</v>
      </c>
      <c r="E9" s="62"/>
      <c r="F9" s="62">
        <f t="shared" ref="F9:F42" si="2">SUM(D9:E9)</f>
        <v>245</v>
      </c>
      <c r="G9" s="63">
        <f t="shared" si="0"/>
        <v>314.10256410256409</v>
      </c>
      <c r="H9" s="63">
        <f t="shared" si="1"/>
        <v>35</v>
      </c>
    </row>
    <row r="10" spans="1:8" s="38" customFormat="1" ht="21.75" customHeight="1" x14ac:dyDescent="0.2">
      <c r="A10" s="60" t="s">
        <v>92</v>
      </c>
      <c r="B10" s="61">
        <f>B11+B12+B13</f>
        <v>700</v>
      </c>
      <c r="C10" s="61">
        <f>C11+C12+C13</f>
        <v>78</v>
      </c>
      <c r="D10" s="61">
        <f>D11+D12+D13</f>
        <v>245</v>
      </c>
      <c r="E10" s="62"/>
      <c r="F10" s="62">
        <f t="shared" si="2"/>
        <v>245</v>
      </c>
      <c r="G10" s="63">
        <f t="shared" si="0"/>
        <v>314.10256410256409</v>
      </c>
      <c r="H10" s="63">
        <f t="shared" si="1"/>
        <v>35</v>
      </c>
    </row>
    <row r="11" spans="1:8" x14ac:dyDescent="0.2">
      <c r="A11" s="53" t="s">
        <v>9</v>
      </c>
      <c r="B11" s="41">
        <v>60</v>
      </c>
      <c r="C11" s="42">
        <v>18</v>
      </c>
      <c r="D11" s="42">
        <v>23</v>
      </c>
      <c r="E11" s="42"/>
      <c r="F11" s="42">
        <f t="shared" si="2"/>
        <v>23</v>
      </c>
      <c r="G11" s="50">
        <f t="shared" si="0"/>
        <v>127.77777777777777</v>
      </c>
      <c r="H11" s="50">
        <f t="shared" si="1"/>
        <v>38.333333333333336</v>
      </c>
    </row>
    <row r="12" spans="1:8" x14ac:dyDescent="0.2">
      <c r="A12" s="53" t="s">
        <v>7</v>
      </c>
      <c r="B12" s="41">
        <v>240</v>
      </c>
      <c r="C12" s="42">
        <v>20</v>
      </c>
      <c r="D12" s="42">
        <v>42</v>
      </c>
      <c r="E12" s="42"/>
      <c r="F12" s="42">
        <f t="shared" si="2"/>
        <v>42</v>
      </c>
      <c r="G12" s="50">
        <f t="shared" si="0"/>
        <v>210</v>
      </c>
      <c r="H12" s="50">
        <f t="shared" si="1"/>
        <v>17.5</v>
      </c>
    </row>
    <row r="13" spans="1:8" x14ac:dyDescent="0.2">
      <c r="A13" s="53" t="s">
        <v>8</v>
      </c>
      <c r="B13" s="41">
        <v>400</v>
      </c>
      <c r="C13" s="42">
        <v>40</v>
      </c>
      <c r="D13" s="42">
        <v>180</v>
      </c>
      <c r="E13" s="42"/>
      <c r="F13" s="42">
        <f t="shared" si="2"/>
        <v>180</v>
      </c>
      <c r="G13" s="50">
        <f t="shared" si="0"/>
        <v>450</v>
      </c>
      <c r="H13" s="50">
        <f t="shared" si="1"/>
        <v>45</v>
      </c>
    </row>
    <row r="14" spans="1:8" s="38" customFormat="1" x14ac:dyDescent="0.2">
      <c r="A14" s="60" t="s">
        <v>93</v>
      </c>
      <c r="B14" s="61">
        <f>B16</f>
        <v>1640</v>
      </c>
      <c r="C14" s="61">
        <f>C16</f>
        <v>207</v>
      </c>
      <c r="D14" s="62">
        <f>D17+D18+D19+D22+D25+D26</f>
        <v>513</v>
      </c>
      <c r="E14" s="62"/>
      <c r="F14" s="62">
        <f t="shared" si="2"/>
        <v>513</v>
      </c>
      <c r="G14" s="63">
        <f t="shared" si="0"/>
        <v>247.82608695652175</v>
      </c>
      <c r="H14" s="63">
        <f t="shared" si="1"/>
        <v>31.280487804878049</v>
      </c>
    </row>
    <row r="15" spans="1:8" s="38" customFormat="1" x14ac:dyDescent="0.2">
      <c r="A15" s="60" t="s">
        <v>105</v>
      </c>
      <c r="B15" s="61">
        <f>B16</f>
        <v>1640</v>
      </c>
      <c r="C15" s="61">
        <f>C16</f>
        <v>207</v>
      </c>
      <c r="D15" s="62">
        <f>D14</f>
        <v>513</v>
      </c>
      <c r="E15" s="62"/>
      <c r="F15" s="62">
        <f t="shared" si="2"/>
        <v>513</v>
      </c>
      <c r="G15" s="63">
        <f t="shared" si="0"/>
        <v>247.82608695652175</v>
      </c>
      <c r="H15" s="63">
        <f t="shared" si="1"/>
        <v>31.280487804878049</v>
      </c>
    </row>
    <row r="16" spans="1:8" s="38" customFormat="1" ht="21" customHeight="1" x14ac:dyDescent="0.2">
      <c r="A16" s="60" t="s">
        <v>94</v>
      </c>
      <c r="B16" s="61">
        <f>B17+B18+B19+B22+B25+B26</f>
        <v>1640</v>
      </c>
      <c r="C16" s="61">
        <f>C17+C18+C19+C22+C25+C26</f>
        <v>207</v>
      </c>
      <c r="D16" s="62">
        <f>D14</f>
        <v>513</v>
      </c>
      <c r="E16" s="62"/>
      <c r="F16" s="62">
        <f t="shared" si="2"/>
        <v>513</v>
      </c>
      <c r="G16" s="63">
        <f t="shared" si="0"/>
        <v>247.82608695652175</v>
      </c>
      <c r="H16" s="63">
        <f t="shared" si="1"/>
        <v>31.280487804878049</v>
      </c>
    </row>
    <row r="17" spans="1:8" ht="21.75" customHeight="1" x14ac:dyDescent="0.2">
      <c r="A17" s="39" t="s">
        <v>97</v>
      </c>
      <c r="B17" s="41">
        <v>300</v>
      </c>
      <c r="C17" s="42">
        <v>20</v>
      </c>
      <c r="D17" s="42">
        <v>22</v>
      </c>
      <c r="E17" s="42"/>
      <c r="F17" s="42">
        <f t="shared" si="2"/>
        <v>22</v>
      </c>
      <c r="G17" s="50">
        <f t="shared" si="0"/>
        <v>110</v>
      </c>
      <c r="H17" s="50">
        <f t="shared" si="1"/>
        <v>7.333333333333333</v>
      </c>
    </row>
    <row r="18" spans="1:8" x14ac:dyDescent="0.2">
      <c r="A18" s="39" t="s">
        <v>47</v>
      </c>
      <c r="B18" s="41">
        <v>140</v>
      </c>
      <c r="C18" s="42">
        <v>20</v>
      </c>
      <c r="D18" s="42">
        <v>20</v>
      </c>
      <c r="E18" s="42"/>
      <c r="F18" s="42">
        <f t="shared" si="2"/>
        <v>20</v>
      </c>
      <c r="G18" s="50">
        <f t="shared" si="0"/>
        <v>100</v>
      </c>
      <c r="H18" s="50">
        <f t="shared" si="1"/>
        <v>14.285714285714286</v>
      </c>
    </row>
    <row r="19" spans="1:8" s="38" customFormat="1" ht="21" customHeight="1" x14ac:dyDescent="0.2">
      <c r="A19" s="45" t="s">
        <v>95</v>
      </c>
      <c r="B19" s="46">
        <f>B20+B21</f>
        <v>180</v>
      </c>
      <c r="C19" s="46">
        <f>C20+C21</f>
        <v>20</v>
      </c>
      <c r="D19" s="55">
        <f>D20+D21</f>
        <v>20</v>
      </c>
      <c r="E19" s="55"/>
      <c r="F19" s="55">
        <f t="shared" si="2"/>
        <v>20</v>
      </c>
      <c r="G19" s="56">
        <f t="shared" si="0"/>
        <v>100</v>
      </c>
      <c r="H19" s="56">
        <f t="shared" si="1"/>
        <v>11.111111111111111</v>
      </c>
    </row>
    <row r="20" spans="1:8" x14ac:dyDescent="0.2">
      <c r="A20" s="53" t="s">
        <v>5</v>
      </c>
      <c r="B20" s="41">
        <v>100</v>
      </c>
      <c r="C20" s="42">
        <v>20</v>
      </c>
      <c r="D20" s="42">
        <v>20</v>
      </c>
      <c r="E20" s="42"/>
      <c r="F20" s="42">
        <f t="shared" si="2"/>
        <v>20</v>
      </c>
      <c r="G20" s="50">
        <f t="shared" si="0"/>
        <v>100</v>
      </c>
      <c r="H20" s="50">
        <f t="shared" si="1"/>
        <v>20</v>
      </c>
    </row>
    <row r="21" spans="1:8" x14ac:dyDescent="0.2">
      <c r="A21" s="53" t="s">
        <v>6</v>
      </c>
      <c r="B21" s="41">
        <v>80</v>
      </c>
      <c r="C21" s="42">
        <v>0</v>
      </c>
      <c r="D21" s="42">
        <v>0</v>
      </c>
      <c r="E21" s="42"/>
      <c r="F21" s="42">
        <f t="shared" si="2"/>
        <v>0</v>
      </c>
      <c r="G21" s="50"/>
      <c r="H21" s="50">
        <f t="shared" si="1"/>
        <v>0</v>
      </c>
    </row>
    <row r="22" spans="1:8" s="38" customFormat="1" x14ac:dyDescent="0.2">
      <c r="A22" s="45" t="s">
        <v>96</v>
      </c>
      <c r="B22" s="46">
        <f>B23+B24</f>
        <v>180</v>
      </c>
      <c r="C22" s="46">
        <f>C23+C24</f>
        <v>40</v>
      </c>
      <c r="D22" s="55">
        <f>D23+D24</f>
        <v>44</v>
      </c>
      <c r="E22" s="55"/>
      <c r="F22" s="55">
        <f t="shared" si="2"/>
        <v>44</v>
      </c>
      <c r="G22" s="56">
        <f t="shared" si="0"/>
        <v>110</v>
      </c>
      <c r="H22" s="56">
        <f t="shared" si="1"/>
        <v>24.444444444444443</v>
      </c>
    </row>
    <row r="23" spans="1:8" x14ac:dyDescent="0.2">
      <c r="A23" s="53" t="s">
        <v>7</v>
      </c>
      <c r="B23" s="41">
        <v>100</v>
      </c>
      <c r="C23" s="42">
        <v>20</v>
      </c>
      <c r="D23" s="42">
        <v>44</v>
      </c>
      <c r="E23" s="42"/>
      <c r="F23" s="42">
        <f t="shared" si="2"/>
        <v>44</v>
      </c>
      <c r="G23" s="50">
        <f t="shared" si="0"/>
        <v>220</v>
      </c>
      <c r="H23" s="50">
        <f t="shared" si="1"/>
        <v>44</v>
      </c>
    </row>
    <row r="24" spans="1:8" x14ac:dyDescent="0.2">
      <c r="A24" s="53" t="s">
        <v>8</v>
      </c>
      <c r="B24" s="41">
        <v>80</v>
      </c>
      <c r="C24" s="42">
        <v>20</v>
      </c>
      <c r="D24" s="42">
        <v>0</v>
      </c>
      <c r="E24" s="42"/>
      <c r="F24" s="42">
        <f t="shared" si="2"/>
        <v>0</v>
      </c>
      <c r="G24" s="50">
        <f t="shared" si="0"/>
        <v>0</v>
      </c>
      <c r="H24" s="50">
        <f t="shared" si="1"/>
        <v>0</v>
      </c>
    </row>
    <row r="25" spans="1:8" s="38" customFormat="1" ht="37.5" x14ac:dyDescent="0.2">
      <c r="A25" s="45" t="s">
        <v>106</v>
      </c>
      <c r="B25" s="46">
        <v>40</v>
      </c>
      <c r="C25" s="55">
        <v>0</v>
      </c>
      <c r="D25" s="55">
        <v>24</v>
      </c>
      <c r="E25" s="55"/>
      <c r="F25" s="55">
        <f t="shared" si="2"/>
        <v>24</v>
      </c>
      <c r="G25" s="56"/>
      <c r="H25" s="56">
        <f t="shared" si="1"/>
        <v>60</v>
      </c>
    </row>
    <row r="26" spans="1:8" s="38" customFormat="1" x14ac:dyDescent="0.2">
      <c r="A26" s="45" t="s">
        <v>98</v>
      </c>
      <c r="B26" s="46">
        <f>B27+B28+B29</f>
        <v>800</v>
      </c>
      <c r="C26" s="46">
        <f>C27+C28+C29</f>
        <v>107</v>
      </c>
      <c r="D26" s="55">
        <f>D27+D28+D29</f>
        <v>383</v>
      </c>
      <c r="E26" s="55"/>
      <c r="F26" s="55">
        <f t="shared" si="2"/>
        <v>383</v>
      </c>
      <c r="G26" s="56">
        <f t="shared" si="0"/>
        <v>357.94392523364485</v>
      </c>
      <c r="H26" s="56">
        <f t="shared" si="1"/>
        <v>47.875</v>
      </c>
    </row>
    <row r="27" spans="1:8" x14ac:dyDescent="0.2">
      <c r="A27" s="53" t="s">
        <v>9</v>
      </c>
      <c r="B27" s="41">
        <v>20</v>
      </c>
      <c r="C27" s="42">
        <v>7</v>
      </c>
      <c r="D27" s="42">
        <v>11</v>
      </c>
      <c r="E27" s="42"/>
      <c r="F27" s="42">
        <f t="shared" si="2"/>
        <v>11</v>
      </c>
      <c r="G27" s="50">
        <f t="shared" si="0"/>
        <v>157.14285714285714</v>
      </c>
      <c r="H27" s="50">
        <f t="shared" si="1"/>
        <v>55</v>
      </c>
    </row>
    <row r="28" spans="1:8" x14ac:dyDescent="0.2">
      <c r="A28" s="53" t="s">
        <v>107</v>
      </c>
      <c r="B28" s="41">
        <v>120</v>
      </c>
      <c r="C28" s="42">
        <v>0</v>
      </c>
      <c r="D28" s="42">
        <v>126</v>
      </c>
      <c r="E28" s="42"/>
      <c r="F28" s="42">
        <f t="shared" si="2"/>
        <v>126</v>
      </c>
      <c r="G28" s="50"/>
      <c r="H28" s="50">
        <f t="shared" si="1"/>
        <v>105</v>
      </c>
    </row>
    <row r="29" spans="1:8" x14ac:dyDescent="0.2">
      <c r="A29" s="53" t="s">
        <v>108</v>
      </c>
      <c r="B29" s="41">
        <v>660</v>
      </c>
      <c r="C29" s="42">
        <v>100</v>
      </c>
      <c r="D29" s="42">
        <v>246</v>
      </c>
      <c r="E29" s="42"/>
      <c r="F29" s="42">
        <f t="shared" si="2"/>
        <v>246</v>
      </c>
      <c r="G29" s="50">
        <f t="shared" si="0"/>
        <v>246</v>
      </c>
      <c r="H29" s="50">
        <f t="shared" si="1"/>
        <v>37.272727272727273</v>
      </c>
    </row>
    <row r="30" spans="1:8" s="38" customFormat="1" x14ac:dyDescent="0.2">
      <c r="A30" s="60" t="s">
        <v>50</v>
      </c>
      <c r="B30" s="61">
        <f>B31</f>
        <v>80</v>
      </c>
      <c r="C30" s="61">
        <f>C31</f>
        <v>0</v>
      </c>
      <c r="D30" s="62">
        <f>D32+D33</f>
        <v>20</v>
      </c>
      <c r="E30" s="62"/>
      <c r="F30" s="62">
        <f t="shared" si="2"/>
        <v>20</v>
      </c>
      <c r="G30" s="63"/>
      <c r="H30" s="63">
        <f t="shared" si="1"/>
        <v>25</v>
      </c>
    </row>
    <row r="31" spans="1:8" s="38" customFormat="1" x14ac:dyDescent="0.2">
      <c r="A31" s="60" t="s">
        <v>69</v>
      </c>
      <c r="B31" s="61">
        <f>B32+B33</f>
        <v>80</v>
      </c>
      <c r="C31" s="61">
        <f>C32+C33</f>
        <v>0</v>
      </c>
      <c r="D31" s="62">
        <f>D30</f>
        <v>20</v>
      </c>
      <c r="E31" s="62"/>
      <c r="F31" s="62">
        <f t="shared" si="2"/>
        <v>20</v>
      </c>
      <c r="G31" s="63"/>
      <c r="H31" s="63">
        <f t="shared" si="1"/>
        <v>25</v>
      </c>
    </row>
    <row r="32" spans="1:8" x14ac:dyDescent="0.2">
      <c r="A32" s="39" t="s">
        <v>51</v>
      </c>
      <c r="B32" s="41">
        <v>40</v>
      </c>
      <c r="C32" s="42">
        <v>0</v>
      </c>
      <c r="D32" s="42">
        <v>20</v>
      </c>
      <c r="E32" s="42"/>
      <c r="F32" s="42">
        <f t="shared" si="2"/>
        <v>20</v>
      </c>
      <c r="G32" s="50"/>
      <c r="H32" s="50">
        <f t="shared" si="1"/>
        <v>50</v>
      </c>
    </row>
    <row r="33" spans="1:8" x14ac:dyDescent="0.2">
      <c r="A33" s="39" t="s">
        <v>20</v>
      </c>
      <c r="B33" s="41">
        <v>40</v>
      </c>
      <c r="C33" s="42">
        <v>0</v>
      </c>
      <c r="D33" s="42">
        <v>0</v>
      </c>
      <c r="E33" s="42"/>
      <c r="F33" s="42">
        <f t="shared" si="2"/>
        <v>0</v>
      </c>
      <c r="G33" s="50"/>
      <c r="H33" s="50">
        <f t="shared" si="1"/>
        <v>0</v>
      </c>
    </row>
    <row r="34" spans="1:8" s="38" customFormat="1" x14ac:dyDescent="0.2">
      <c r="A34" s="60" t="s">
        <v>13</v>
      </c>
      <c r="B34" s="61">
        <f>B35</f>
        <v>5740</v>
      </c>
      <c r="C34" s="61">
        <f>C35</f>
        <v>1020</v>
      </c>
      <c r="D34" s="62">
        <f>D36+D37+D38+D39+D40</f>
        <v>1737</v>
      </c>
      <c r="E34" s="62"/>
      <c r="F34" s="62">
        <f t="shared" si="2"/>
        <v>1737</v>
      </c>
      <c r="G34" s="63">
        <f t="shared" si="0"/>
        <v>170.29411764705881</v>
      </c>
      <c r="H34" s="63">
        <f t="shared" si="1"/>
        <v>30.261324041811847</v>
      </c>
    </row>
    <row r="35" spans="1:8" s="38" customFormat="1" ht="37.5" x14ac:dyDescent="0.2">
      <c r="A35" s="60" t="s">
        <v>70</v>
      </c>
      <c r="B35" s="61">
        <f>B36+B37+B38+B39+B40</f>
        <v>5740</v>
      </c>
      <c r="C35" s="61">
        <f>C36+C37+C38+C39+C40</f>
        <v>1020</v>
      </c>
      <c r="D35" s="62">
        <f>D34</f>
        <v>1737</v>
      </c>
      <c r="E35" s="62"/>
      <c r="F35" s="62">
        <f t="shared" si="2"/>
        <v>1737</v>
      </c>
      <c r="G35" s="63">
        <f t="shared" si="0"/>
        <v>170.29411764705881</v>
      </c>
      <c r="H35" s="63">
        <f t="shared" si="1"/>
        <v>30.261324041811847</v>
      </c>
    </row>
    <row r="36" spans="1:8" x14ac:dyDescent="0.2">
      <c r="A36" s="39" t="s">
        <v>53</v>
      </c>
      <c r="B36" s="41">
        <v>100</v>
      </c>
      <c r="C36" s="42">
        <v>0</v>
      </c>
      <c r="D36" s="42">
        <v>40</v>
      </c>
      <c r="E36" s="42"/>
      <c r="F36" s="42">
        <f t="shared" si="2"/>
        <v>40</v>
      </c>
      <c r="G36" s="54"/>
      <c r="H36" s="54">
        <f t="shared" si="1"/>
        <v>40</v>
      </c>
    </row>
    <row r="37" spans="1:8" x14ac:dyDescent="0.2">
      <c r="A37" s="39" t="s">
        <v>54</v>
      </c>
      <c r="B37" s="41">
        <v>100</v>
      </c>
      <c r="C37" s="42">
        <v>0</v>
      </c>
      <c r="D37" s="42">
        <v>64</v>
      </c>
      <c r="E37" s="42"/>
      <c r="F37" s="42">
        <f t="shared" si="2"/>
        <v>64</v>
      </c>
      <c r="G37" s="54"/>
      <c r="H37" s="54">
        <f t="shared" si="1"/>
        <v>64</v>
      </c>
    </row>
    <row r="38" spans="1:8" x14ac:dyDescent="0.2">
      <c r="A38" s="39" t="s">
        <v>99</v>
      </c>
      <c r="B38" s="41">
        <v>740</v>
      </c>
      <c r="C38" s="42">
        <v>0</v>
      </c>
      <c r="D38" s="42">
        <v>259</v>
      </c>
      <c r="E38" s="42"/>
      <c r="F38" s="42">
        <f t="shared" si="2"/>
        <v>259</v>
      </c>
      <c r="G38" s="54"/>
      <c r="H38" s="54">
        <f t="shared" si="1"/>
        <v>35</v>
      </c>
    </row>
    <row r="39" spans="1:8" ht="37.5" x14ac:dyDescent="0.2">
      <c r="A39" s="39" t="s">
        <v>100</v>
      </c>
      <c r="B39" s="41">
        <v>4700</v>
      </c>
      <c r="C39" s="42">
        <v>1000</v>
      </c>
      <c r="D39" s="42">
        <v>1334</v>
      </c>
      <c r="E39" s="42"/>
      <c r="F39" s="42">
        <f t="shared" si="2"/>
        <v>1334</v>
      </c>
      <c r="G39" s="50">
        <f t="shared" si="0"/>
        <v>133.4</v>
      </c>
      <c r="H39" s="50">
        <f t="shared" si="1"/>
        <v>28.382978723404257</v>
      </c>
    </row>
    <row r="40" spans="1:8" ht="56.25" x14ac:dyDescent="0.2">
      <c r="A40" s="39" t="s">
        <v>103</v>
      </c>
      <c r="B40" s="41">
        <v>100</v>
      </c>
      <c r="C40" s="42">
        <v>20</v>
      </c>
      <c r="D40" s="42">
        <v>40</v>
      </c>
      <c r="E40" s="42"/>
      <c r="F40" s="42">
        <f t="shared" si="2"/>
        <v>40</v>
      </c>
      <c r="G40" s="50">
        <f t="shared" si="0"/>
        <v>200</v>
      </c>
      <c r="H40" s="50">
        <f t="shared" si="1"/>
        <v>40</v>
      </c>
    </row>
    <row r="41" spans="1:8" x14ac:dyDescent="0.2">
      <c r="A41" s="60" t="s">
        <v>101</v>
      </c>
      <c r="B41" s="61"/>
      <c r="C41" s="62"/>
      <c r="D41" s="62"/>
      <c r="E41" s="62">
        <v>10</v>
      </c>
      <c r="F41" s="62">
        <f t="shared" si="2"/>
        <v>10</v>
      </c>
      <c r="G41" s="63"/>
      <c r="H41" s="63"/>
    </row>
    <row r="42" spans="1:8" x14ac:dyDescent="0.2">
      <c r="A42" s="60" t="s">
        <v>102</v>
      </c>
      <c r="B42" s="61"/>
      <c r="C42" s="62"/>
      <c r="D42" s="62"/>
      <c r="E42" s="62">
        <v>86</v>
      </c>
      <c r="F42" s="62">
        <f t="shared" si="2"/>
        <v>86</v>
      </c>
      <c r="G42" s="63"/>
      <c r="H42" s="63"/>
    </row>
  </sheetData>
  <mergeCells count="12">
    <mergeCell ref="H5:H6"/>
    <mergeCell ref="D4:H4"/>
    <mergeCell ref="A1:H1"/>
    <mergeCell ref="A2:H2"/>
    <mergeCell ref="A3:H3"/>
    <mergeCell ref="A4:A6"/>
    <mergeCell ref="B4:C4"/>
    <mergeCell ref="B5:B6"/>
    <mergeCell ref="C5:C6"/>
    <mergeCell ref="D5:E5"/>
    <mergeCell ref="F5:F6"/>
    <mergeCell ref="G5:G6"/>
  </mergeCells>
  <pageMargins left="0.31496062992125984" right="0.11811023622047245" top="0.35433070866141736" bottom="0.35433070866141736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="120" zoomScaleNormal="120" workbookViewId="0">
      <selection activeCell="B20" sqref="B20"/>
    </sheetView>
  </sheetViews>
  <sheetFormatPr defaultColWidth="9.125" defaultRowHeight="21" customHeight="1" x14ac:dyDescent="0.2"/>
  <cols>
    <col min="1" max="1" width="65.875" style="31" customWidth="1"/>
    <col min="2" max="2" width="8.75" style="43" customWidth="1"/>
    <col min="3" max="3" width="11.625" style="43" customWidth="1"/>
    <col min="4" max="4" width="6.625" style="43" customWidth="1"/>
    <col min="5" max="5" width="7.75" style="43" customWidth="1"/>
    <col min="6" max="6" width="10.625" style="43" customWidth="1"/>
    <col min="7" max="7" width="12" style="51" customWidth="1"/>
    <col min="8" max="8" width="12.25" style="51" customWidth="1"/>
    <col min="9" max="16384" width="9.125" style="31"/>
  </cols>
  <sheetData>
    <row r="1" spans="1:8" ht="21" customHeight="1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ht="21" customHeight="1" x14ac:dyDescent="0.2">
      <c r="A2" s="145" t="s">
        <v>61</v>
      </c>
      <c r="B2" s="145"/>
      <c r="C2" s="145"/>
      <c r="D2" s="145"/>
      <c r="E2" s="145"/>
      <c r="F2" s="145"/>
      <c r="G2" s="145"/>
      <c r="H2" s="145"/>
    </row>
    <row r="3" spans="1:8" ht="21" customHeight="1" x14ac:dyDescent="0.2">
      <c r="A3" s="146" t="s">
        <v>114</v>
      </c>
      <c r="B3" s="146"/>
      <c r="C3" s="146"/>
      <c r="D3" s="146"/>
      <c r="E3" s="146"/>
      <c r="F3" s="146"/>
      <c r="G3" s="146"/>
      <c r="H3" s="146"/>
    </row>
    <row r="4" spans="1:8" s="52" customFormat="1" ht="21" customHeight="1" x14ac:dyDescent="0.2">
      <c r="A4" s="147" t="s">
        <v>0</v>
      </c>
      <c r="B4" s="151" t="s">
        <v>18</v>
      </c>
      <c r="C4" s="151"/>
      <c r="D4" s="142" t="s">
        <v>2</v>
      </c>
      <c r="E4" s="143"/>
      <c r="F4" s="143"/>
      <c r="G4" s="143"/>
      <c r="H4" s="144"/>
    </row>
    <row r="5" spans="1:8" s="52" customFormat="1" ht="21" customHeight="1" x14ac:dyDescent="0.2">
      <c r="A5" s="147"/>
      <c r="B5" s="151" t="s">
        <v>21</v>
      </c>
      <c r="C5" s="151" t="s">
        <v>113</v>
      </c>
      <c r="D5" s="152" t="s">
        <v>115</v>
      </c>
      <c r="E5" s="152"/>
      <c r="F5" s="151" t="s">
        <v>19</v>
      </c>
      <c r="G5" s="141" t="s">
        <v>59</v>
      </c>
      <c r="H5" s="141" t="s">
        <v>111</v>
      </c>
    </row>
    <row r="6" spans="1:8" s="52" customFormat="1" ht="21" customHeight="1" x14ac:dyDescent="0.2">
      <c r="A6" s="147"/>
      <c r="B6" s="151"/>
      <c r="C6" s="151"/>
      <c r="D6" s="70" t="s">
        <v>22</v>
      </c>
      <c r="E6" s="70" t="s">
        <v>3</v>
      </c>
      <c r="F6" s="151"/>
      <c r="G6" s="141"/>
      <c r="H6" s="141"/>
    </row>
    <row r="7" spans="1:8" s="38" customFormat="1" ht="21" customHeight="1" x14ac:dyDescent="0.2">
      <c r="A7" s="58" t="s">
        <v>90</v>
      </c>
      <c r="B7" s="59">
        <f>B8+B14+B30+B34</f>
        <v>8160</v>
      </c>
      <c r="C7" s="59">
        <f>C8+C14+C30+C34</f>
        <v>3241</v>
      </c>
      <c r="D7" s="59">
        <f>D8+D14+D30+D34</f>
        <v>4022</v>
      </c>
      <c r="E7" s="59">
        <f>SUM(E8:E42)</f>
        <v>163</v>
      </c>
      <c r="F7" s="59">
        <f>SUM(D7:E7)</f>
        <v>4185</v>
      </c>
      <c r="G7" s="57">
        <f>D7*100/C7</f>
        <v>124.09750077136687</v>
      </c>
      <c r="H7" s="57">
        <f>D7*100/B7</f>
        <v>49.28921568627451</v>
      </c>
    </row>
    <row r="8" spans="1:8" s="38" customFormat="1" ht="21" customHeight="1" x14ac:dyDescent="0.2">
      <c r="A8" s="60" t="s">
        <v>91</v>
      </c>
      <c r="B8" s="61">
        <f>B9</f>
        <v>700</v>
      </c>
      <c r="C8" s="61">
        <f>C9</f>
        <v>423</v>
      </c>
      <c r="D8" s="61">
        <f>D11+D12+D13</f>
        <v>392</v>
      </c>
      <c r="E8" s="61"/>
      <c r="F8" s="61">
        <f>SUM(D8:E8)</f>
        <v>392</v>
      </c>
      <c r="G8" s="63">
        <f t="shared" ref="G8:G40" si="0">D8*100/C8</f>
        <v>92.671394799054369</v>
      </c>
      <c r="H8" s="63">
        <f t="shared" ref="H8:H40" si="1">D8*100/B8</f>
        <v>56</v>
      </c>
    </row>
    <row r="9" spans="1:8" s="38" customFormat="1" ht="21" customHeight="1" x14ac:dyDescent="0.2">
      <c r="A9" s="60" t="s">
        <v>104</v>
      </c>
      <c r="B9" s="61">
        <f>B11+B12+B13</f>
        <v>700</v>
      </c>
      <c r="C9" s="61">
        <f>C11+C12+C13</f>
        <v>423</v>
      </c>
      <c r="D9" s="61">
        <f>D11+D12+D13</f>
        <v>392</v>
      </c>
      <c r="E9" s="61"/>
      <c r="F9" s="61">
        <f t="shared" ref="F9:F42" si="2">SUM(D9:E9)</f>
        <v>392</v>
      </c>
      <c r="G9" s="63">
        <f t="shared" si="0"/>
        <v>92.671394799054369</v>
      </c>
      <c r="H9" s="63">
        <f t="shared" si="1"/>
        <v>56</v>
      </c>
    </row>
    <row r="10" spans="1:8" s="38" customFormat="1" ht="21" customHeight="1" x14ac:dyDescent="0.2">
      <c r="A10" s="60" t="s">
        <v>92</v>
      </c>
      <c r="B10" s="61">
        <f>B11+B12+B13</f>
        <v>700</v>
      </c>
      <c r="C10" s="61">
        <f>C11+C12+C13</f>
        <v>423</v>
      </c>
      <c r="D10" s="61">
        <f>D11+D12+D13</f>
        <v>392</v>
      </c>
      <c r="E10" s="61"/>
      <c r="F10" s="61">
        <f t="shared" si="2"/>
        <v>392</v>
      </c>
      <c r="G10" s="63">
        <f t="shared" si="0"/>
        <v>92.671394799054369</v>
      </c>
      <c r="H10" s="63">
        <f t="shared" si="1"/>
        <v>56</v>
      </c>
    </row>
    <row r="11" spans="1:8" ht="21" customHeight="1" x14ac:dyDescent="0.2">
      <c r="A11" s="53" t="s">
        <v>9</v>
      </c>
      <c r="B11" s="41">
        <v>60</v>
      </c>
      <c r="C11" s="41">
        <v>23</v>
      </c>
      <c r="D11" s="41">
        <v>24</v>
      </c>
      <c r="E11" s="41"/>
      <c r="F11" s="41">
        <f t="shared" si="2"/>
        <v>24</v>
      </c>
      <c r="G11" s="50">
        <f t="shared" si="0"/>
        <v>104.34782608695652</v>
      </c>
      <c r="H11" s="50">
        <f t="shared" si="1"/>
        <v>40</v>
      </c>
    </row>
    <row r="12" spans="1:8" ht="21" customHeight="1" x14ac:dyDescent="0.2">
      <c r="A12" s="53" t="s">
        <v>7</v>
      </c>
      <c r="B12" s="41">
        <v>240</v>
      </c>
      <c r="C12" s="41">
        <v>140</v>
      </c>
      <c r="D12" s="41">
        <v>127</v>
      </c>
      <c r="E12" s="41"/>
      <c r="F12" s="41">
        <f t="shared" si="2"/>
        <v>127</v>
      </c>
      <c r="G12" s="50">
        <f t="shared" si="0"/>
        <v>90.714285714285708</v>
      </c>
      <c r="H12" s="50">
        <f t="shared" si="1"/>
        <v>52.916666666666664</v>
      </c>
    </row>
    <row r="13" spans="1:8" ht="21" customHeight="1" x14ac:dyDescent="0.2">
      <c r="A13" s="53" t="s">
        <v>8</v>
      </c>
      <c r="B13" s="41">
        <v>400</v>
      </c>
      <c r="C13" s="41">
        <v>260</v>
      </c>
      <c r="D13" s="41">
        <v>241</v>
      </c>
      <c r="E13" s="41"/>
      <c r="F13" s="41">
        <f t="shared" si="2"/>
        <v>241</v>
      </c>
      <c r="G13" s="50">
        <f t="shared" si="0"/>
        <v>92.692307692307693</v>
      </c>
      <c r="H13" s="50">
        <f t="shared" si="1"/>
        <v>60.25</v>
      </c>
    </row>
    <row r="14" spans="1:8" s="38" customFormat="1" ht="21" customHeight="1" x14ac:dyDescent="0.2">
      <c r="A14" s="60" t="s">
        <v>93</v>
      </c>
      <c r="B14" s="61">
        <f>B16</f>
        <v>1640</v>
      </c>
      <c r="C14" s="61">
        <f>C16</f>
        <v>567</v>
      </c>
      <c r="D14" s="61">
        <f>D17+D18+D19+D22+D25+D26</f>
        <v>912</v>
      </c>
      <c r="E14" s="61"/>
      <c r="F14" s="61">
        <f t="shared" si="2"/>
        <v>912</v>
      </c>
      <c r="G14" s="63">
        <f t="shared" si="0"/>
        <v>160.84656084656083</v>
      </c>
      <c r="H14" s="63">
        <f t="shared" si="1"/>
        <v>55.609756097560975</v>
      </c>
    </row>
    <row r="15" spans="1:8" s="38" customFormat="1" ht="21" customHeight="1" x14ac:dyDescent="0.2">
      <c r="A15" s="60" t="s">
        <v>105</v>
      </c>
      <c r="B15" s="61">
        <f>B16</f>
        <v>1640</v>
      </c>
      <c r="C15" s="61">
        <f>C16</f>
        <v>567</v>
      </c>
      <c r="D15" s="61">
        <f>D14</f>
        <v>912</v>
      </c>
      <c r="E15" s="61"/>
      <c r="F15" s="61">
        <f t="shared" si="2"/>
        <v>912</v>
      </c>
      <c r="G15" s="63">
        <f t="shared" si="0"/>
        <v>160.84656084656083</v>
      </c>
      <c r="H15" s="63">
        <f t="shared" si="1"/>
        <v>55.609756097560975</v>
      </c>
    </row>
    <row r="16" spans="1:8" s="38" customFormat="1" ht="21" customHeight="1" x14ac:dyDescent="0.2">
      <c r="A16" s="60" t="s">
        <v>94</v>
      </c>
      <c r="B16" s="61">
        <f>B17+B18+B19+B22+B25+B26</f>
        <v>1640</v>
      </c>
      <c r="C16" s="61">
        <f>C17+C18+C19+C22+C25+C26</f>
        <v>567</v>
      </c>
      <c r="D16" s="61">
        <f>D14</f>
        <v>912</v>
      </c>
      <c r="E16" s="61"/>
      <c r="F16" s="61">
        <f t="shared" si="2"/>
        <v>912</v>
      </c>
      <c r="G16" s="63">
        <f t="shared" si="0"/>
        <v>160.84656084656083</v>
      </c>
      <c r="H16" s="63">
        <f t="shared" si="1"/>
        <v>55.609756097560975</v>
      </c>
    </row>
    <row r="17" spans="1:8" ht="21" customHeight="1" x14ac:dyDescent="0.2">
      <c r="A17" s="39" t="s">
        <v>97</v>
      </c>
      <c r="B17" s="41">
        <v>300</v>
      </c>
      <c r="C17" s="41">
        <v>60</v>
      </c>
      <c r="D17" s="41">
        <v>44</v>
      </c>
      <c r="E17" s="41"/>
      <c r="F17" s="41">
        <f t="shared" si="2"/>
        <v>44</v>
      </c>
      <c r="G17" s="50">
        <f t="shared" si="0"/>
        <v>73.333333333333329</v>
      </c>
      <c r="H17" s="50">
        <f t="shared" si="1"/>
        <v>14.666666666666666</v>
      </c>
    </row>
    <row r="18" spans="1:8" ht="21" customHeight="1" x14ac:dyDescent="0.2">
      <c r="A18" s="39" t="s">
        <v>47</v>
      </c>
      <c r="B18" s="41">
        <v>140</v>
      </c>
      <c r="C18" s="41">
        <v>40</v>
      </c>
      <c r="D18" s="41">
        <v>40</v>
      </c>
      <c r="E18" s="41"/>
      <c r="F18" s="41">
        <f t="shared" si="2"/>
        <v>40</v>
      </c>
      <c r="G18" s="50">
        <f t="shared" si="0"/>
        <v>100</v>
      </c>
      <c r="H18" s="50">
        <f t="shared" si="1"/>
        <v>28.571428571428573</v>
      </c>
    </row>
    <row r="19" spans="1:8" s="38" customFormat="1" ht="21" customHeight="1" x14ac:dyDescent="0.2">
      <c r="A19" s="45" t="s">
        <v>95</v>
      </c>
      <c r="B19" s="46">
        <f>B20+B21</f>
        <v>180</v>
      </c>
      <c r="C19" s="46">
        <f>C20+C21</f>
        <v>60</v>
      </c>
      <c r="D19" s="46">
        <f>D20+D21</f>
        <v>40</v>
      </c>
      <c r="E19" s="46"/>
      <c r="F19" s="46">
        <f t="shared" si="2"/>
        <v>40</v>
      </c>
      <c r="G19" s="56">
        <f t="shared" si="0"/>
        <v>66.666666666666671</v>
      </c>
      <c r="H19" s="56">
        <f t="shared" si="1"/>
        <v>22.222222222222221</v>
      </c>
    </row>
    <row r="20" spans="1:8" ht="21" customHeight="1" x14ac:dyDescent="0.2">
      <c r="A20" s="53" t="s">
        <v>5</v>
      </c>
      <c r="B20" s="41">
        <v>100</v>
      </c>
      <c r="C20" s="41">
        <v>20</v>
      </c>
      <c r="D20" s="41">
        <v>20</v>
      </c>
      <c r="E20" s="41"/>
      <c r="F20" s="41">
        <f t="shared" si="2"/>
        <v>20</v>
      </c>
      <c r="G20" s="50">
        <f t="shared" si="0"/>
        <v>100</v>
      </c>
      <c r="H20" s="50">
        <f t="shared" si="1"/>
        <v>20</v>
      </c>
    </row>
    <row r="21" spans="1:8" ht="21" customHeight="1" x14ac:dyDescent="0.2">
      <c r="A21" s="53" t="s">
        <v>6</v>
      </c>
      <c r="B21" s="41">
        <v>80</v>
      </c>
      <c r="C21" s="41">
        <v>40</v>
      </c>
      <c r="D21" s="41">
        <v>20</v>
      </c>
      <c r="E21" s="41"/>
      <c r="F21" s="41">
        <f t="shared" si="2"/>
        <v>20</v>
      </c>
      <c r="G21" s="50">
        <f t="shared" si="0"/>
        <v>50</v>
      </c>
      <c r="H21" s="50">
        <f t="shared" si="1"/>
        <v>25</v>
      </c>
    </row>
    <row r="22" spans="1:8" s="38" customFormat="1" ht="21" customHeight="1" x14ac:dyDescent="0.2">
      <c r="A22" s="45" t="s">
        <v>96</v>
      </c>
      <c r="B22" s="46">
        <f>B23+B24</f>
        <v>180</v>
      </c>
      <c r="C22" s="46">
        <f>C23+C24</f>
        <v>100</v>
      </c>
      <c r="D22" s="46">
        <f>D23+D24</f>
        <v>72</v>
      </c>
      <c r="E22" s="46"/>
      <c r="F22" s="46">
        <f t="shared" si="2"/>
        <v>72</v>
      </c>
      <c r="G22" s="56">
        <f t="shared" si="0"/>
        <v>72</v>
      </c>
      <c r="H22" s="56">
        <f t="shared" si="1"/>
        <v>40</v>
      </c>
    </row>
    <row r="23" spans="1:8" ht="21" customHeight="1" x14ac:dyDescent="0.2">
      <c r="A23" s="53" t="s">
        <v>7</v>
      </c>
      <c r="B23" s="41">
        <v>100</v>
      </c>
      <c r="C23" s="41">
        <v>60</v>
      </c>
      <c r="D23" s="41">
        <v>72</v>
      </c>
      <c r="E23" s="41"/>
      <c r="F23" s="41">
        <f t="shared" si="2"/>
        <v>72</v>
      </c>
      <c r="G23" s="50">
        <f t="shared" si="0"/>
        <v>120</v>
      </c>
      <c r="H23" s="50">
        <f t="shared" si="1"/>
        <v>72</v>
      </c>
    </row>
    <row r="24" spans="1:8" ht="21" customHeight="1" x14ac:dyDescent="0.2">
      <c r="A24" s="53" t="s">
        <v>8</v>
      </c>
      <c r="B24" s="41">
        <v>80</v>
      </c>
      <c r="C24" s="41">
        <v>40</v>
      </c>
      <c r="D24" s="41">
        <v>0</v>
      </c>
      <c r="E24" s="41"/>
      <c r="F24" s="41">
        <f t="shared" si="2"/>
        <v>0</v>
      </c>
      <c r="G24" s="50">
        <f t="shared" si="0"/>
        <v>0</v>
      </c>
      <c r="H24" s="50">
        <f t="shared" si="1"/>
        <v>0</v>
      </c>
    </row>
    <row r="25" spans="1:8" s="38" customFormat="1" ht="21" customHeight="1" x14ac:dyDescent="0.2">
      <c r="A25" s="45" t="s">
        <v>106</v>
      </c>
      <c r="B25" s="46">
        <v>40</v>
      </c>
      <c r="C25" s="46">
        <v>20</v>
      </c>
      <c r="D25" s="46">
        <v>24</v>
      </c>
      <c r="E25" s="46"/>
      <c r="F25" s="46">
        <f t="shared" si="2"/>
        <v>24</v>
      </c>
      <c r="G25" s="50">
        <f t="shared" si="0"/>
        <v>120</v>
      </c>
      <c r="H25" s="56">
        <f t="shared" si="1"/>
        <v>60</v>
      </c>
    </row>
    <row r="26" spans="1:8" s="38" customFormat="1" ht="21" customHeight="1" x14ac:dyDescent="0.2">
      <c r="A26" s="45" t="s">
        <v>98</v>
      </c>
      <c r="B26" s="46">
        <f>B27+B28+B29</f>
        <v>800</v>
      </c>
      <c r="C26" s="46">
        <f>C27+C28+C29</f>
        <v>287</v>
      </c>
      <c r="D26" s="46">
        <f>D27+D28+D29</f>
        <v>692</v>
      </c>
      <c r="E26" s="46"/>
      <c r="F26" s="46">
        <f t="shared" si="2"/>
        <v>692</v>
      </c>
      <c r="G26" s="56">
        <f t="shared" si="0"/>
        <v>241.11498257839722</v>
      </c>
      <c r="H26" s="56">
        <f t="shared" si="1"/>
        <v>86.5</v>
      </c>
    </row>
    <row r="27" spans="1:8" ht="21" customHeight="1" x14ac:dyDescent="0.2">
      <c r="A27" s="53" t="s">
        <v>9</v>
      </c>
      <c r="B27" s="41">
        <v>20</v>
      </c>
      <c r="C27" s="41">
        <v>7</v>
      </c>
      <c r="D27" s="41">
        <v>11</v>
      </c>
      <c r="E27" s="41"/>
      <c r="F27" s="41">
        <f t="shared" si="2"/>
        <v>11</v>
      </c>
      <c r="G27" s="50">
        <f t="shared" si="0"/>
        <v>157.14285714285714</v>
      </c>
      <c r="H27" s="50">
        <f t="shared" si="1"/>
        <v>55</v>
      </c>
    </row>
    <row r="28" spans="1:8" ht="21" customHeight="1" x14ac:dyDescent="0.2">
      <c r="A28" s="53" t="s">
        <v>107</v>
      </c>
      <c r="B28" s="41">
        <v>120</v>
      </c>
      <c r="C28" s="41">
        <v>40</v>
      </c>
      <c r="D28" s="41">
        <v>100</v>
      </c>
      <c r="E28" s="41"/>
      <c r="F28" s="41">
        <f t="shared" si="2"/>
        <v>100</v>
      </c>
      <c r="G28" s="50">
        <f t="shared" si="0"/>
        <v>250</v>
      </c>
      <c r="H28" s="50">
        <f t="shared" si="1"/>
        <v>83.333333333333329</v>
      </c>
    </row>
    <row r="29" spans="1:8" ht="21" customHeight="1" x14ac:dyDescent="0.2">
      <c r="A29" s="53" t="s">
        <v>108</v>
      </c>
      <c r="B29" s="41">
        <v>660</v>
      </c>
      <c r="C29" s="41">
        <v>240</v>
      </c>
      <c r="D29" s="41">
        <v>581</v>
      </c>
      <c r="E29" s="41"/>
      <c r="F29" s="41">
        <f t="shared" si="2"/>
        <v>581</v>
      </c>
      <c r="G29" s="50">
        <f t="shared" si="0"/>
        <v>242.08333333333334</v>
      </c>
      <c r="H29" s="50">
        <f t="shared" si="1"/>
        <v>88.030303030303031</v>
      </c>
    </row>
    <row r="30" spans="1:8" s="38" customFormat="1" ht="21" customHeight="1" x14ac:dyDescent="0.2">
      <c r="A30" s="60" t="s">
        <v>50</v>
      </c>
      <c r="B30" s="61">
        <f>B31</f>
        <v>80</v>
      </c>
      <c r="C30" s="61">
        <f>C31</f>
        <v>20</v>
      </c>
      <c r="D30" s="61">
        <f>D32+D33</f>
        <v>20</v>
      </c>
      <c r="E30" s="61"/>
      <c r="F30" s="61">
        <f t="shared" si="2"/>
        <v>20</v>
      </c>
      <c r="G30" s="71">
        <f t="shared" si="0"/>
        <v>100</v>
      </c>
      <c r="H30" s="63">
        <f t="shared" si="1"/>
        <v>25</v>
      </c>
    </row>
    <row r="31" spans="1:8" s="38" customFormat="1" ht="21" customHeight="1" x14ac:dyDescent="0.2">
      <c r="A31" s="60" t="s">
        <v>69</v>
      </c>
      <c r="B31" s="61">
        <f>B32+B33</f>
        <v>80</v>
      </c>
      <c r="C31" s="61">
        <f>C32+C33</f>
        <v>20</v>
      </c>
      <c r="D31" s="61">
        <f>D30</f>
        <v>20</v>
      </c>
      <c r="E31" s="61"/>
      <c r="F31" s="61">
        <f t="shared" si="2"/>
        <v>20</v>
      </c>
      <c r="G31" s="71">
        <f t="shared" si="0"/>
        <v>100</v>
      </c>
      <c r="H31" s="63">
        <f t="shared" si="1"/>
        <v>25</v>
      </c>
    </row>
    <row r="32" spans="1:8" ht="21" customHeight="1" x14ac:dyDescent="0.2">
      <c r="A32" s="39" t="s">
        <v>51</v>
      </c>
      <c r="B32" s="41">
        <v>40</v>
      </c>
      <c r="C32" s="41">
        <v>20</v>
      </c>
      <c r="D32" s="41">
        <v>20</v>
      </c>
      <c r="E32" s="41"/>
      <c r="F32" s="41">
        <f t="shared" si="2"/>
        <v>20</v>
      </c>
      <c r="G32" s="50">
        <f t="shared" si="0"/>
        <v>100</v>
      </c>
      <c r="H32" s="50">
        <f t="shared" si="1"/>
        <v>50</v>
      </c>
    </row>
    <row r="33" spans="1:8" ht="21" customHeight="1" x14ac:dyDescent="0.2">
      <c r="A33" s="39" t="s">
        <v>20</v>
      </c>
      <c r="B33" s="41">
        <v>40</v>
      </c>
      <c r="C33" s="41">
        <v>0</v>
      </c>
      <c r="D33" s="41">
        <v>0</v>
      </c>
      <c r="E33" s="41"/>
      <c r="F33" s="41">
        <f t="shared" si="2"/>
        <v>0</v>
      </c>
      <c r="G33" s="50">
        <v>0</v>
      </c>
      <c r="H33" s="50">
        <f t="shared" si="1"/>
        <v>0</v>
      </c>
    </row>
    <row r="34" spans="1:8" s="38" customFormat="1" ht="21" customHeight="1" x14ac:dyDescent="0.2">
      <c r="A34" s="60" t="s">
        <v>13</v>
      </c>
      <c r="B34" s="61">
        <f>B35</f>
        <v>5740</v>
      </c>
      <c r="C34" s="61">
        <f>C35</f>
        <v>2231</v>
      </c>
      <c r="D34" s="61">
        <f>D36+D37+D38+D39+D40</f>
        <v>2698</v>
      </c>
      <c r="E34" s="61"/>
      <c r="F34" s="61">
        <f t="shared" si="2"/>
        <v>2698</v>
      </c>
      <c r="G34" s="63">
        <f t="shared" si="0"/>
        <v>120.9323173464814</v>
      </c>
      <c r="H34" s="63">
        <f t="shared" si="1"/>
        <v>47.00348432055749</v>
      </c>
    </row>
    <row r="35" spans="1:8" s="38" customFormat="1" ht="21" customHeight="1" x14ac:dyDescent="0.2">
      <c r="A35" s="60" t="s">
        <v>70</v>
      </c>
      <c r="B35" s="61">
        <f>B36+B37+B38+B39+B40</f>
        <v>5740</v>
      </c>
      <c r="C35" s="61">
        <f>C36+C37+C38+C39+C40</f>
        <v>2231</v>
      </c>
      <c r="D35" s="61">
        <f>D34</f>
        <v>2698</v>
      </c>
      <c r="E35" s="61"/>
      <c r="F35" s="61">
        <f t="shared" si="2"/>
        <v>2698</v>
      </c>
      <c r="G35" s="63">
        <f t="shared" si="0"/>
        <v>120.9323173464814</v>
      </c>
      <c r="H35" s="63">
        <f t="shared" si="1"/>
        <v>47.00348432055749</v>
      </c>
    </row>
    <row r="36" spans="1:8" ht="21" customHeight="1" x14ac:dyDescent="0.2">
      <c r="A36" s="39" t="s">
        <v>53</v>
      </c>
      <c r="B36" s="41">
        <v>100</v>
      </c>
      <c r="C36" s="41">
        <v>80</v>
      </c>
      <c r="D36" s="41">
        <v>80</v>
      </c>
      <c r="E36" s="41"/>
      <c r="F36" s="41">
        <f t="shared" si="2"/>
        <v>80</v>
      </c>
      <c r="G36" s="56">
        <f t="shared" si="0"/>
        <v>100</v>
      </c>
      <c r="H36" s="56">
        <f t="shared" si="1"/>
        <v>80</v>
      </c>
    </row>
    <row r="37" spans="1:8" ht="21" customHeight="1" x14ac:dyDescent="0.2">
      <c r="A37" s="39" t="s">
        <v>54</v>
      </c>
      <c r="B37" s="41">
        <v>100</v>
      </c>
      <c r="C37" s="41">
        <v>80</v>
      </c>
      <c r="D37" s="41">
        <v>82</v>
      </c>
      <c r="E37" s="41"/>
      <c r="F37" s="41">
        <f t="shared" si="2"/>
        <v>82</v>
      </c>
      <c r="G37" s="56">
        <f t="shared" si="0"/>
        <v>102.5</v>
      </c>
      <c r="H37" s="56">
        <f t="shared" si="1"/>
        <v>82</v>
      </c>
    </row>
    <row r="38" spans="1:8" ht="21" customHeight="1" x14ac:dyDescent="0.2">
      <c r="A38" s="39" t="s">
        <v>99</v>
      </c>
      <c r="B38" s="41">
        <v>740</v>
      </c>
      <c r="C38" s="41">
        <v>353</v>
      </c>
      <c r="D38" s="41">
        <v>463</v>
      </c>
      <c r="E38" s="41"/>
      <c r="F38" s="41">
        <f t="shared" si="2"/>
        <v>463</v>
      </c>
      <c r="G38" s="56">
        <f t="shared" si="0"/>
        <v>131.16147308781871</v>
      </c>
      <c r="H38" s="56">
        <f t="shared" si="1"/>
        <v>62.567567567567565</v>
      </c>
    </row>
    <row r="39" spans="1:8" ht="21" customHeight="1" x14ac:dyDescent="0.2">
      <c r="A39" s="39" t="s">
        <v>100</v>
      </c>
      <c r="B39" s="41">
        <v>4700</v>
      </c>
      <c r="C39" s="41">
        <v>1700</v>
      </c>
      <c r="D39" s="41">
        <v>2055</v>
      </c>
      <c r="E39" s="41"/>
      <c r="F39" s="41">
        <f t="shared" si="2"/>
        <v>2055</v>
      </c>
      <c r="G39" s="50">
        <f t="shared" si="0"/>
        <v>120.88235294117646</v>
      </c>
      <c r="H39" s="50">
        <f t="shared" si="1"/>
        <v>43.723404255319146</v>
      </c>
    </row>
    <row r="40" spans="1:8" ht="21" customHeight="1" x14ac:dyDescent="0.2">
      <c r="A40" s="39" t="s">
        <v>103</v>
      </c>
      <c r="B40" s="41">
        <v>100</v>
      </c>
      <c r="C40" s="41">
        <v>18</v>
      </c>
      <c r="D40" s="41">
        <v>18</v>
      </c>
      <c r="E40" s="41"/>
      <c r="F40" s="41">
        <f t="shared" si="2"/>
        <v>18</v>
      </c>
      <c r="G40" s="50">
        <f t="shared" si="0"/>
        <v>100</v>
      </c>
      <c r="H40" s="50">
        <f t="shared" si="1"/>
        <v>18</v>
      </c>
    </row>
    <row r="41" spans="1:8" ht="21" customHeight="1" x14ac:dyDescent="0.2">
      <c r="A41" s="60" t="s">
        <v>101</v>
      </c>
      <c r="B41" s="61"/>
      <c r="C41" s="61"/>
      <c r="D41" s="61"/>
      <c r="E41" s="61">
        <v>75</v>
      </c>
      <c r="F41" s="61">
        <f t="shared" si="2"/>
        <v>75</v>
      </c>
      <c r="G41" s="63"/>
      <c r="H41" s="63"/>
    </row>
    <row r="42" spans="1:8" ht="21" customHeight="1" x14ac:dyDescent="0.2">
      <c r="A42" s="60" t="s">
        <v>102</v>
      </c>
      <c r="B42" s="61"/>
      <c r="C42" s="61"/>
      <c r="D42" s="61"/>
      <c r="E42" s="61">
        <v>88</v>
      </c>
      <c r="F42" s="61">
        <f t="shared" si="2"/>
        <v>88</v>
      </c>
      <c r="G42" s="63"/>
      <c r="H42" s="63"/>
    </row>
  </sheetData>
  <mergeCells count="12">
    <mergeCell ref="G5:G6"/>
    <mergeCell ref="H5:H6"/>
    <mergeCell ref="A1:H1"/>
    <mergeCell ref="A2:H2"/>
    <mergeCell ref="A3:H3"/>
    <mergeCell ref="A4:A6"/>
    <mergeCell ref="B4:C4"/>
    <mergeCell ref="D4:H4"/>
    <mergeCell ref="B5:B6"/>
    <mergeCell ref="C5:C6"/>
    <mergeCell ref="D5:E5"/>
    <mergeCell ref="F5:F6"/>
  </mergeCells>
  <pageMargins left="0.70866141732283472" right="0.39370078740157483" top="0.74803149606299213" bottom="0.55118110236220474" header="0.31496062992125984" footer="0.31496062992125984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B1" workbookViewId="0">
      <pane ySplit="7" topLeftCell="A31" activePane="bottomLeft" state="frozen"/>
      <selection pane="bottomLeft" activeCell="K39" sqref="K39"/>
    </sheetView>
  </sheetViews>
  <sheetFormatPr defaultColWidth="9.125" defaultRowHeight="18.75" x14ac:dyDescent="0.2"/>
  <cols>
    <col min="1" max="1" width="64.875" style="31" customWidth="1"/>
    <col min="2" max="2" width="10" style="43" customWidth="1"/>
    <col min="3" max="3" width="10.625" style="43" customWidth="1"/>
    <col min="4" max="4" width="7.25" style="43" customWidth="1"/>
    <col min="5" max="5" width="10.25" style="43" customWidth="1"/>
    <col min="6" max="6" width="12.375" style="43" customWidth="1"/>
    <col min="7" max="8" width="12.375" style="51" customWidth="1"/>
    <col min="9" max="16384" width="9.125" style="31"/>
  </cols>
  <sheetData>
    <row r="1" spans="1:8" ht="21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ht="21" x14ac:dyDescent="0.2">
      <c r="A2" s="145" t="s">
        <v>61</v>
      </c>
      <c r="B2" s="145"/>
      <c r="C2" s="145"/>
      <c r="D2" s="145"/>
      <c r="E2" s="145"/>
      <c r="F2" s="145"/>
      <c r="G2" s="145"/>
      <c r="H2" s="145"/>
    </row>
    <row r="3" spans="1:8" ht="21" x14ac:dyDescent="0.2">
      <c r="A3" s="146" t="s">
        <v>117</v>
      </c>
      <c r="B3" s="146"/>
      <c r="C3" s="146"/>
      <c r="D3" s="146"/>
      <c r="E3" s="146"/>
      <c r="F3" s="146"/>
      <c r="G3" s="146"/>
      <c r="H3" s="146"/>
    </row>
    <row r="4" spans="1:8" s="52" customFormat="1" x14ac:dyDescent="0.2">
      <c r="A4" s="147" t="s">
        <v>0</v>
      </c>
      <c r="B4" s="151" t="s">
        <v>18</v>
      </c>
      <c r="C4" s="151"/>
      <c r="D4" s="142" t="s">
        <v>2</v>
      </c>
      <c r="E4" s="143"/>
      <c r="F4" s="143"/>
      <c r="G4" s="143"/>
      <c r="H4" s="144"/>
    </row>
    <row r="5" spans="1:8" s="52" customFormat="1" x14ac:dyDescent="0.2">
      <c r="A5" s="147"/>
      <c r="B5" s="151" t="s">
        <v>21</v>
      </c>
      <c r="C5" s="151" t="s">
        <v>120</v>
      </c>
      <c r="D5" s="152" t="s">
        <v>121</v>
      </c>
      <c r="E5" s="152"/>
      <c r="F5" s="151" t="s">
        <v>19</v>
      </c>
      <c r="G5" s="141" t="s">
        <v>59</v>
      </c>
      <c r="H5" s="141" t="s">
        <v>111</v>
      </c>
    </row>
    <row r="6" spans="1:8" s="52" customFormat="1" ht="22.5" customHeight="1" x14ac:dyDescent="0.2">
      <c r="A6" s="147"/>
      <c r="B6" s="151"/>
      <c r="C6" s="151"/>
      <c r="D6" s="72" t="s">
        <v>22</v>
      </c>
      <c r="E6" s="72" t="s">
        <v>3</v>
      </c>
      <c r="F6" s="151"/>
      <c r="G6" s="141"/>
      <c r="H6" s="141"/>
    </row>
    <row r="7" spans="1:8" s="38" customFormat="1" x14ac:dyDescent="0.2">
      <c r="A7" s="58" t="s">
        <v>90</v>
      </c>
      <c r="B7" s="59">
        <f>B8+B14+B30+B34</f>
        <v>8160</v>
      </c>
      <c r="C7" s="59">
        <f>C8+C14+C30+C34</f>
        <v>4693</v>
      </c>
      <c r="D7" s="59">
        <f>D8+D14+D30+D34</f>
        <v>5509</v>
      </c>
      <c r="E7" s="59">
        <f>SUM(E8:E42)</f>
        <v>272</v>
      </c>
      <c r="F7" s="59">
        <f>SUM(D7:E7)</f>
        <v>5781</v>
      </c>
      <c r="G7" s="57">
        <f>D7*100/C7</f>
        <v>117.38759855103345</v>
      </c>
      <c r="H7" s="57">
        <f>D7*100/B7</f>
        <v>67.512254901960787</v>
      </c>
    </row>
    <row r="8" spans="1:8" s="38" customFormat="1" x14ac:dyDescent="0.2">
      <c r="A8" s="60" t="s">
        <v>91</v>
      </c>
      <c r="B8" s="61">
        <f>B9</f>
        <v>700</v>
      </c>
      <c r="C8" s="61">
        <f>C9</f>
        <v>463</v>
      </c>
      <c r="D8" s="61">
        <f>D11+D12+D13</f>
        <v>452</v>
      </c>
      <c r="E8" s="61"/>
      <c r="F8" s="61">
        <f>SUM(D8:E8)</f>
        <v>452</v>
      </c>
      <c r="G8" s="63">
        <f t="shared" ref="G8:G40" si="0">D8*100/C8</f>
        <v>97.624190064794817</v>
      </c>
      <c r="H8" s="63">
        <f t="shared" ref="H8:H40" si="1">D8*100/B8</f>
        <v>64.571428571428569</v>
      </c>
    </row>
    <row r="9" spans="1:8" s="38" customFormat="1" x14ac:dyDescent="0.2">
      <c r="A9" s="60" t="s">
        <v>104</v>
      </c>
      <c r="B9" s="61">
        <f>B11+B12+B13</f>
        <v>700</v>
      </c>
      <c r="C9" s="61">
        <f>C11+C12+C13</f>
        <v>463</v>
      </c>
      <c r="D9" s="61">
        <f>D11+D12+D13</f>
        <v>452</v>
      </c>
      <c r="E9" s="61"/>
      <c r="F9" s="61">
        <f t="shared" ref="F9:F42" si="2">SUM(D9:E9)</f>
        <v>452</v>
      </c>
      <c r="G9" s="63">
        <f t="shared" si="0"/>
        <v>97.624190064794817</v>
      </c>
      <c r="H9" s="63">
        <f t="shared" si="1"/>
        <v>64.571428571428569</v>
      </c>
    </row>
    <row r="10" spans="1:8" s="38" customFormat="1" x14ac:dyDescent="0.2">
      <c r="A10" s="60" t="s">
        <v>92</v>
      </c>
      <c r="B10" s="61">
        <f>B11+B12+B13</f>
        <v>700</v>
      </c>
      <c r="C10" s="61">
        <f>C11+C12+C13</f>
        <v>463</v>
      </c>
      <c r="D10" s="61">
        <f>D11+D12+D13</f>
        <v>452</v>
      </c>
      <c r="E10" s="61"/>
      <c r="F10" s="61">
        <f t="shared" si="2"/>
        <v>452</v>
      </c>
      <c r="G10" s="63">
        <f t="shared" si="0"/>
        <v>97.624190064794817</v>
      </c>
      <c r="H10" s="63">
        <f t="shared" si="1"/>
        <v>64.571428571428569</v>
      </c>
    </row>
    <row r="11" spans="1:8" x14ac:dyDescent="0.2">
      <c r="A11" s="53" t="s">
        <v>9</v>
      </c>
      <c r="B11" s="41">
        <v>60</v>
      </c>
      <c r="C11" s="41">
        <v>23</v>
      </c>
      <c r="D11" s="41">
        <v>24</v>
      </c>
      <c r="E11" s="41"/>
      <c r="F11" s="41">
        <f t="shared" si="2"/>
        <v>24</v>
      </c>
      <c r="G11" s="50">
        <f t="shared" si="0"/>
        <v>104.34782608695652</v>
      </c>
      <c r="H11" s="50">
        <f t="shared" si="1"/>
        <v>40</v>
      </c>
    </row>
    <row r="12" spans="1:8" x14ac:dyDescent="0.2">
      <c r="A12" s="53" t="s">
        <v>7</v>
      </c>
      <c r="B12" s="41">
        <v>240</v>
      </c>
      <c r="C12" s="41">
        <v>160</v>
      </c>
      <c r="D12" s="41">
        <v>127</v>
      </c>
      <c r="E12" s="41"/>
      <c r="F12" s="41">
        <f t="shared" si="2"/>
        <v>127</v>
      </c>
      <c r="G12" s="50">
        <f t="shared" si="0"/>
        <v>79.375</v>
      </c>
      <c r="H12" s="50">
        <f t="shared" si="1"/>
        <v>52.916666666666664</v>
      </c>
    </row>
    <row r="13" spans="1:8" x14ac:dyDescent="0.2">
      <c r="A13" s="53" t="s">
        <v>8</v>
      </c>
      <c r="B13" s="41">
        <v>400</v>
      </c>
      <c r="C13" s="41">
        <v>280</v>
      </c>
      <c r="D13" s="41">
        <v>301</v>
      </c>
      <c r="E13" s="41"/>
      <c r="F13" s="41">
        <f t="shared" si="2"/>
        <v>301</v>
      </c>
      <c r="G13" s="50">
        <f t="shared" si="0"/>
        <v>107.5</v>
      </c>
      <c r="H13" s="50">
        <f t="shared" si="1"/>
        <v>75.25</v>
      </c>
    </row>
    <row r="14" spans="1:8" s="38" customFormat="1" x14ac:dyDescent="0.2">
      <c r="A14" s="60" t="s">
        <v>93</v>
      </c>
      <c r="B14" s="61">
        <f>B16</f>
        <v>1640</v>
      </c>
      <c r="C14" s="61">
        <f>C16</f>
        <v>972</v>
      </c>
      <c r="D14" s="61">
        <f>D17+D18+D19+D22+D25+D26</f>
        <v>1133</v>
      </c>
      <c r="E14" s="61"/>
      <c r="F14" s="61">
        <f t="shared" si="2"/>
        <v>1133</v>
      </c>
      <c r="G14" s="63">
        <f t="shared" si="0"/>
        <v>116.56378600823045</v>
      </c>
      <c r="H14" s="63">
        <f t="shared" si="1"/>
        <v>69.08536585365853</v>
      </c>
    </row>
    <row r="15" spans="1:8" s="38" customFormat="1" x14ac:dyDescent="0.2">
      <c r="A15" s="60" t="s">
        <v>105</v>
      </c>
      <c r="B15" s="61">
        <f>B16</f>
        <v>1640</v>
      </c>
      <c r="C15" s="61">
        <f>C16</f>
        <v>972</v>
      </c>
      <c r="D15" s="61">
        <f>D14</f>
        <v>1133</v>
      </c>
      <c r="E15" s="61"/>
      <c r="F15" s="61">
        <f t="shared" si="2"/>
        <v>1133</v>
      </c>
      <c r="G15" s="63">
        <f t="shared" si="0"/>
        <v>116.56378600823045</v>
      </c>
      <c r="H15" s="63">
        <f t="shared" si="1"/>
        <v>69.08536585365853</v>
      </c>
    </row>
    <row r="16" spans="1:8" s="38" customFormat="1" x14ac:dyDescent="0.2">
      <c r="A16" s="60" t="s">
        <v>94</v>
      </c>
      <c r="B16" s="61">
        <f>B17+B18+B19+B22+B25+B26</f>
        <v>1640</v>
      </c>
      <c r="C16" s="61">
        <f>C17+C18+C19+C22+C25+C26</f>
        <v>972</v>
      </c>
      <c r="D16" s="61">
        <f>D14</f>
        <v>1133</v>
      </c>
      <c r="E16" s="61"/>
      <c r="F16" s="61">
        <f t="shared" si="2"/>
        <v>1133</v>
      </c>
      <c r="G16" s="63">
        <f t="shared" si="0"/>
        <v>116.56378600823045</v>
      </c>
      <c r="H16" s="63">
        <f t="shared" si="1"/>
        <v>69.08536585365853</v>
      </c>
    </row>
    <row r="17" spans="1:8" x14ac:dyDescent="0.2">
      <c r="A17" s="45" t="s">
        <v>97</v>
      </c>
      <c r="B17" s="46">
        <v>300</v>
      </c>
      <c r="C17" s="46">
        <v>100</v>
      </c>
      <c r="D17" s="46">
        <v>66</v>
      </c>
      <c r="E17" s="46"/>
      <c r="F17" s="46">
        <f t="shared" si="2"/>
        <v>66</v>
      </c>
      <c r="G17" s="56">
        <f t="shared" si="0"/>
        <v>66</v>
      </c>
      <c r="H17" s="56">
        <f t="shared" si="1"/>
        <v>22</v>
      </c>
    </row>
    <row r="18" spans="1:8" x14ac:dyDescent="0.2">
      <c r="A18" s="45" t="s">
        <v>47</v>
      </c>
      <c r="B18" s="46">
        <v>140</v>
      </c>
      <c r="C18" s="46">
        <v>40</v>
      </c>
      <c r="D18" s="46">
        <v>61</v>
      </c>
      <c r="E18" s="46"/>
      <c r="F18" s="46">
        <f t="shared" si="2"/>
        <v>61</v>
      </c>
      <c r="G18" s="56">
        <f t="shared" si="0"/>
        <v>152.5</v>
      </c>
      <c r="H18" s="56">
        <f t="shared" si="1"/>
        <v>43.571428571428569</v>
      </c>
    </row>
    <row r="19" spans="1:8" s="38" customFormat="1" x14ac:dyDescent="0.2">
      <c r="A19" s="45" t="s">
        <v>95</v>
      </c>
      <c r="B19" s="46">
        <f>B20+B21</f>
        <v>180</v>
      </c>
      <c r="C19" s="46">
        <f>C20+C21</f>
        <v>60</v>
      </c>
      <c r="D19" s="46">
        <f>D20+D21</f>
        <v>100</v>
      </c>
      <c r="E19" s="46"/>
      <c r="F19" s="46">
        <f t="shared" si="2"/>
        <v>100</v>
      </c>
      <c r="G19" s="56">
        <f t="shared" si="0"/>
        <v>166.66666666666666</v>
      </c>
      <c r="H19" s="56">
        <f t="shared" si="1"/>
        <v>55.555555555555557</v>
      </c>
    </row>
    <row r="20" spans="1:8" x14ac:dyDescent="0.2">
      <c r="A20" s="53" t="s">
        <v>5</v>
      </c>
      <c r="B20" s="41">
        <v>100</v>
      </c>
      <c r="C20" s="41">
        <v>20</v>
      </c>
      <c r="D20" s="41">
        <v>80</v>
      </c>
      <c r="E20" s="41"/>
      <c r="F20" s="41">
        <f t="shared" si="2"/>
        <v>80</v>
      </c>
      <c r="G20" s="50">
        <f t="shared" si="0"/>
        <v>400</v>
      </c>
      <c r="H20" s="50">
        <f t="shared" si="1"/>
        <v>80</v>
      </c>
    </row>
    <row r="21" spans="1:8" x14ac:dyDescent="0.2">
      <c r="A21" s="53" t="s">
        <v>6</v>
      </c>
      <c r="B21" s="41">
        <v>80</v>
      </c>
      <c r="C21" s="41">
        <v>40</v>
      </c>
      <c r="D21" s="41">
        <v>20</v>
      </c>
      <c r="E21" s="41"/>
      <c r="F21" s="41">
        <f t="shared" si="2"/>
        <v>20</v>
      </c>
      <c r="G21" s="50">
        <f t="shared" si="0"/>
        <v>50</v>
      </c>
      <c r="H21" s="50">
        <f t="shared" si="1"/>
        <v>25</v>
      </c>
    </row>
    <row r="22" spans="1:8" s="38" customFormat="1" x14ac:dyDescent="0.2">
      <c r="A22" s="45" t="s">
        <v>96</v>
      </c>
      <c r="B22" s="46">
        <f>B23+B24</f>
        <v>180</v>
      </c>
      <c r="C22" s="46">
        <f>C23+C24</f>
        <v>80</v>
      </c>
      <c r="D22" s="46">
        <f>D23+D24</f>
        <v>132</v>
      </c>
      <c r="E22" s="46"/>
      <c r="F22" s="46">
        <f t="shared" si="2"/>
        <v>132</v>
      </c>
      <c r="G22" s="56">
        <f t="shared" si="0"/>
        <v>165</v>
      </c>
      <c r="H22" s="56">
        <f t="shared" si="1"/>
        <v>73.333333333333329</v>
      </c>
    </row>
    <row r="23" spans="1:8" x14ac:dyDescent="0.2">
      <c r="A23" s="53" t="s">
        <v>7</v>
      </c>
      <c r="B23" s="41">
        <v>100</v>
      </c>
      <c r="C23" s="41">
        <v>80</v>
      </c>
      <c r="D23" s="41">
        <v>72</v>
      </c>
      <c r="E23" s="41"/>
      <c r="F23" s="41">
        <f t="shared" si="2"/>
        <v>72</v>
      </c>
      <c r="G23" s="50">
        <f t="shared" si="0"/>
        <v>90</v>
      </c>
      <c r="H23" s="50">
        <f t="shared" si="1"/>
        <v>72</v>
      </c>
    </row>
    <row r="24" spans="1:8" x14ac:dyDescent="0.2">
      <c r="A24" s="53" t="s">
        <v>8</v>
      </c>
      <c r="B24" s="41">
        <v>80</v>
      </c>
      <c r="C24" s="41">
        <v>0</v>
      </c>
      <c r="D24" s="41">
        <v>60</v>
      </c>
      <c r="E24" s="41"/>
      <c r="F24" s="41">
        <f t="shared" si="2"/>
        <v>60</v>
      </c>
      <c r="G24" s="50">
        <v>0</v>
      </c>
      <c r="H24" s="50">
        <f t="shared" si="1"/>
        <v>75</v>
      </c>
    </row>
    <row r="25" spans="1:8" s="38" customFormat="1" ht="37.5" x14ac:dyDescent="0.2">
      <c r="A25" s="45" t="s">
        <v>106</v>
      </c>
      <c r="B25" s="46">
        <v>40</v>
      </c>
      <c r="C25" s="46">
        <v>20</v>
      </c>
      <c r="D25" s="46">
        <v>24</v>
      </c>
      <c r="E25" s="46"/>
      <c r="F25" s="46">
        <f t="shared" si="2"/>
        <v>24</v>
      </c>
      <c r="G25" s="50">
        <f t="shared" si="0"/>
        <v>120</v>
      </c>
      <c r="H25" s="56">
        <f t="shared" si="1"/>
        <v>60</v>
      </c>
    </row>
    <row r="26" spans="1:8" s="38" customFormat="1" x14ac:dyDescent="0.2">
      <c r="A26" s="45" t="s">
        <v>98</v>
      </c>
      <c r="B26" s="46">
        <f>B27+B28+B29</f>
        <v>800</v>
      </c>
      <c r="C26" s="46">
        <f>C27+C28+C29</f>
        <v>672</v>
      </c>
      <c r="D26" s="46">
        <f>D27+D28+D29</f>
        <v>750</v>
      </c>
      <c r="E26" s="46"/>
      <c r="F26" s="46">
        <f t="shared" si="2"/>
        <v>750</v>
      </c>
      <c r="G26" s="56">
        <f t="shared" si="0"/>
        <v>111.60714285714286</v>
      </c>
      <c r="H26" s="56">
        <f t="shared" si="1"/>
        <v>93.75</v>
      </c>
    </row>
    <row r="27" spans="1:8" x14ac:dyDescent="0.2">
      <c r="A27" s="53" t="s">
        <v>9</v>
      </c>
      <c r="B27" s="41">
        <v>20</v>
      </c>
      <c r="C27" s="41">
        <v>12</v>
      </c>
      <c r="D27" s="41">
        <v>11</v>
      </c>
      <c r="E27" s="41"/>
      <c r="F27" s="41">
        <f t="shared" si="2"/>
        <v>11</v>
      </c>
      <c r="G27" s="50">
        <f t="shared" si="0"/>
        <v>91.666666666666671</v>
      </c>
      <c r="H27" s="50">
        <f t="shared" si="1"/>
        <v>55</v>
      </c>
    </row>
    <row r="28" spans="1:8" x14ac:dyDescent="0.2">
      <c r="A28" s="53" t="s">
        <v>107</v>
      </c>
      <c r="B28" s="41">
        <v>120</v>
      </c>
      <c r="C28" s="41">
        <v>120</v>
      </c>
      <c r="D28" s="41">
        <v>126</v>
      </c>
      <c r="E28" s="41"/>
      <c r="F28" s="41">
        <f t="shared" si="2"/>
        <v>126</v>
      </c>
      <c r="G28" s="50">
        <f t="shared" si="0"/>
        <v>105</v>
      </c>
      <c r="H28" s="50">
        <f t="shared" si="1"/>
        <v>105</v>
      </c>
    </row>
    <row r="29" spans="1:8" x14ac:dyDescent="0.2">
      <c r="A29" s="53" t="s">
        <v>108</v>
      </c>
      <c r="B29" s="41">
        <v>660</v>
      </c>
      <c r="C29" s="41">
        <v>540</v>
      </c>
      <c r="D29" s="41">
        <v>613</v>
      </c>
      <c r="E29" s="41"/>
      <c r="F29" s="41">
        <f t="shared" si="2"/>
        <v>613</v>
      </c>
      <c r="G29" s="50">
        <f t="shared" si="0"/>
        <v>113.51851851851852</v>
      </c>
      <c r="H29" s="50">
        <f t="shared" si="1"/>
        <v>92.878787878787875</v>
      </c>
    </row>
    <row r="30" spans="1:8" s="38" customFormat="1" x14ac:dyDescent="0.2">
      <c r="A30" s="60" t="s">
        <v>50</v>
      </c>
      <c r="B30" s="61">
        <f>B31</f>
        <v>80</v>
      </c>
      <c r="C30" s="61">
        <f>C31</f>
        <v>20</v>
      </c>
      <c r="D30" s="61">
        <f>D32+D33</f>
        <v>20</v>
      </c>
      <c r="E30" s="61"/>
      <c r="F30" s="61">
        <f t="shared" si="2"/>
        <v>20</v>
      </c>
      <c r="G30" s="71">
        <f t="shared" si="0"/>
        <v>100</v>
      </c>
      <c r="H30" s="63">
        <f t="shared" si="1"/>
        <v>25</v>
      </c>
    </row>
    <row r="31" spans="1:8" s="38" customFormat="1" x14ac:dyDescent="0.2">
      <c r="A31" s="60" t="s">
        <v>69</v>
      </c>
      <c r="B31" s="61">
        <f>B32+B33</f>
        <v>80</v>
      </c>
      <c r="C31" s="61">
        <f>C32+C33</f>
        <v>20</v>
      </c>
      <c r="D31" s="61">
        <f>D30</f>
        <v>20</v>
      </c>
      <c r="E31" s="61"/>
      <c r="F31" s="61">
        <f t="shared" si="2"/>
        <v>20</v>
      </c>
      <c r="G31" s="71">
        <f t="shared" si="0"/>
        <v>100</v>
      </c>
      <c r="H31" s="63">
        <f t="shared" si="1"/>
        <v>25</v>
      </c>
    </row>
    <row r="32" spans="1:8" x14ac:dyDescent="0.2">
      <c r="A32" s="45" t="s">
        <v>51</v>
      </c>
      <c r="B32" s="46">
        <v>40</v>
      </c>
      <c r="C32" s="46">
        <v>20</v>
      </c>
      <c r="D32" s="46">
        <v>20</v>
      </c>
      <c r="E32" s="46"/>
      <c r="F32" s="46">
        <f t="shared" si="2"/>
        <v>20</v>
      </c>
      <c r="G32" s="56">
        <f t="shared" si="0"/>
        <v>100</v>
      </c>
      <c r="H32" s="56">
        <f t="shared" si="1"/>
        <v>50</v>
      </c>
    </row>
    <row r="33" spans="1:8" x14ac:dyDescent="0.2">
      <c r="A33" s="45" t="s">
        <v>20</v>
      </c>
      <c r="B33" s="46">
        <v>40</v>
      </c>
      <c r="C33" s="46">
        <v>0</v>
      </c>
      <c r="D33" s="46">
        <v>0</v>
      </c>
      <c r="E33" s="46"/>
      <c r="F33" s="46">
        <f t="shared" si="2"/>
        <v>0</v>
      </c>
      <c r="G33" s="56">
        <v>0</v>
      </c>
      <c r="H33" s="56">
        <f t="shared" si="1"/>
        <v>0</v>
      </c>
    </row>
    <row r="34" spans="1:8" s="38" customFormat="1" x14ac:dyDescent="0.2">
      <c r="A34" s="60" t="s">
        <v>13</v>
      </c>
      <c r="B34" s="61">
        <f>B35</f>
        <v>5740</v>
      </c>
      <c r="C34" s="61">
        <f>C35</f>
        <v>3238</v>
      </c>
      <c r="D34" s="61">
        <f>D36+D37+D38+D39+D40</f>
        <v>3904</v>
      </c>
      <c r="E34" s="61"/>
      <c r="F34" s="61">
        <f t="shared" si="2"/>
        <v>3904</v>
      </c>
      <c r="G34" s="63">
        <f t="shared" si="0"/>
        <v>120.56825200741199</v>
      </c>
      <c r="H34" s="63">
        <f t="shared" si="1"/>
        <v>68.013937282229961</v>
      </c>
    </row>
    <row r="35" spans="1:8" s="38" customFormat="1" ht="37.5" x14ac:dyDescent="0.2">
      <c r="A35" s="60" t="s">
        <v>70</v>
      </c>
      <c r="B35" s="61">
        <f>B36+B37+B38+B39+B40</f>
        <v>5740</v>
      </c>
      <c r="C35" s="61">
        <f>C36+C37+C38+C39+C40</f>
        <v>3238</v>
      </c>
      <c r="D35" s="61">
        <f>D34</f>
        <v>3904</v>
      </c>
      <c r="E35" s="61"/>
      <c r="F35" s="61">
        <f t="shared" si="2"/>
        <v>3904</v>
      </c>
      <c r="G35" s="63">
        <f t="shared" si="0"/>
        <v>120.56825200741199</v>
      </c>
      <c r="H35" s="63">
        <f t="shared" si="1"/>
        <v>68.013937282229961</v>
      </c>
    </row>
    <row r="36" spans="1:8" x14ac:dyDescent="0.2">
      <c r="A36" s="45" t="s">
        <v>53</v>
      </c>
      <c r="B36" s="46">
        <v>100</v>
      </c>
      <c r="C36" s="46">
        <v>80</v>
      </c>
      <c r="D36" s="46">
        <v>80</v>
      </c>
      <c r="E36" s="46"/>
      <c r="F36" s="46">
        <f t="shared" si="2"/>
        <v>80</v>
      </c>
      <c r="G36" s="56">
        <f t="shared" si="0"/>
        <v>100</v>
      </c>
      <c r="H36" s="56">
        <f t="shared" si="1"/>
        <v>80</v>
      </c>
    </row>
    <row r="37" spans="1:8" x14ac:dyDescent="0.2">
      <c r="A37" s="45" t="s">
        <v>54</v>
      </c>
      <c r="B37" s="46">
        <v>100</v>
      </c>
      <c r="C37" s="46">
        <v>100</v>
      </c>
      <c r="D37" s="46">
        <v>82</v>
      </c>
      <c r="E37" s="46"/>
      <c r="F37" s="46">
        <f t="shared" si="2"/>
        <v>82</v>
      </c>
      <c r="G37" s="56">
        <f t="shared" si="0"/>
        <v>82</v>
      </c>
      <c r="H37" s="56">
        <f t="shared" si="1"/>
        <v>82</v>
      </c>
    </row>
    <row r="38" spans="1:8" x14ac:dyDescent="0.2">
      <c r="A38" s="45" t="s">
        <v>99</v>
      </c>
      <c r="B38" s="46">
        <v>740</v>
      </c>
      <c r="C38" s="46">
        <v>618</v>
      </c>
      <c r="D38" s="46">
        <v>654</v>
      </c>
      <c r="E38" s="46"/>
      <c r="F38" s="46">
        <f t="shared" si="2"/>
        <v>654</v>
      </c>
      <c r="G38" s="56">
        <f t="shared" si="0"/>
        <v>105.8252427184466</v>
      </c>
      <c r="H38" s="56">
        <f t="shared" si="1"/>
        <v>88.378378378378372</v>
      </c>
    </row>
    <row r="39" spans="1:8" ht="37.5" x14ac:dyDescent="0.2">
      <c r="A39" s="45" t="s">
        <v>100</v>
      </c>
      <c r="B39" s="46">
        <v>4700</v>
      </c>
      <c r="C39" s="46">
        <v>2400</v>
      </c>
      <c r="D39" s="46">
        <v>3020</v>
      </c>
      <c r="E39" s="46"/>
      <c r="F39" s="46">
        <f t="shared" si="2"/>
        <v>3020</v>
      </c>
      <c r="G39" s="56">
        <f t="shared" si="0"/>
        <v>125.83333333333333</v>
      </c>
      <c r="H39" s="56">
        <f t="shared" si="1"/>
        <v>64.255319148936167</v>
      </c>
    </row>
    <row r="40" spans="1:8" ht="56.25" x14ac:dyDescent="0.2">
      <c r="A40" s="45" t="s">
        <v>103</v>
      </c>
      <c r="B40" s="46">
        <v>100</v>
      </c>
      <c r="C40" s="46">
        <v>40</v>
      </c>
      <c r="D40" s="46">
        <v>68</v>
      </c>
      <c r="E40" s="46"/>
      <c r="F40" s="46">
        <f t="shared" si="2"/>
        <v>68</v>
      </c>
      <c r="G40" s="56">
        <f t="shared" si="0"/>
        <v>170</v>
      </c>
      <c r="H40" s="56">
        <f t="shared" si="1"/>
        <v>68</v>
      </c>
    </row>
    <row r="41" spans="1:8" x14ac:dyDescent="0.2">
      <c r="A41" s="60" t="s">
        <v>101</v>
      </c>
      <c r="B41" s="61"/>
      <c r="C41" s="61"/>
      <c r="D41" s="61"/>
      <c r="E41" s="61">
        <v>139</v>
      </c>
      <c r="F41" s="61">
        <f t="shared" si="2"/>
        <v>139</v>
      </c>
      <c r="G41" s="63"/>
      <c r="H41" s="63"/>
    </row>
    <row r="42" spans="1:8" x14ac:dyDescent="0.2">
      <c r="A42" s="60" t="s">
        <v>102</v>
      </c>
      <c r="B42" s="61"/>
      <c r="C42" s="61"/>
      <c r="D42" s="61"/>
      <c r="E42" s="61">
        <v>133</v>
      </c>
      <c r="F42" s="61">
        <f t="shared" si="2"/>
        <v>133</v>
      </c>
      <c r="G42" s="63"/>
      <c r="H42" s="63"/>
    </row>
  </sheetData>
  <mergeCells count="12">
    <mergeCell ref="G5:G6"/>
    <mergeCell ref="H5:H6"/>
    <mergeCell ref="A1:H1"/>
    <mergeCell ref="A2:H2"/>
    <mergeCell ref="A3:H3"/>
    <mergeCell ref="A4:A6"/>
    <mergeCell ref="B4:C4"/>
    <mergeCell ref="D4:H4"/>
    <mergeCell ref="B5:B6"/>
    <mergeCell ref="C5:C6"/>
    <mergeCell ref="D5:E5"/>
    <mergeCell ref="F5:F6"/>
  </mergeCells>
  <pageMargins left="0.31496062992125984" right="0.11811023622047245" top="0.35433070866141736" bottom="0.35433070866141736" header="0.31496062992125984" footer="0.31496062992125984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7" workbookViewId="0">
      <selection activeCell="I27" sqref="I1:L1048576"/>
    </sheetView>
  </sheetViews>
  <sheetFormatPr defaultColWidth="9.125" defaultRowHeight="21" x14ac:dyDescent="0.2"/>
  <cols>
    <col min="1" max="1" width="59.125" style="84" customWidth="1"/>
    <col min="2" max="2" width="7.625" style="96" customWidth="1"/>
    <col min="3" max="3" width="8.625" style="96" customWidth="1"/>
    <col min="4" max="4" width="7.25" style="96" customWidth="1"/>
    <col min="5" max="5" width="8.125" style="96" bestFit="1" customWidth="1"/>
    <col min="6" max="6" width="9.75" style="96" hidden="1" customWidth="1"/>
    <col min="7" max="7" width="12.125" style="97" hidden="1" customWidth="1"/>
    <col min="8" max="8" width="9.25" style="97" customWidth="1"/>
    <col min="9" max="16384" width="9.125" style="84"/>
  </cols>
  <sheetData>
    <row r="1" spans="1:8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x14ac:dyDescent="0.2">
      <c r="A2" s="145" t="s">
        <v>131</v>
      </c>
      <c r="B2" s="145"/>
      <c r="C2" s="145"/>
      <c r="D2" s="145"/>
      <c r="E2" s="145"/>
      <c r="F2" s="145"/>
      <c r="G2" s="145"/>
      <c r="H2" s="145"/>
    </row>
    <row r="3" spans="1:8" ht="20.25" customHeight="1" x14ac:dyDescent="0.2">
      <c r="A3" s="145" t="s">
        <v>132</v>
      </c>
      <c r="B3" s="145"/>
      <c r="C3" s="145"/>
      <c r="D3" s="145"/>
      <c r="E3" s="145"/>
      <c r="F3" s="145"/>
      <c r="G3" s="145"/>
      <c r="H3" s="145"/>
    </row>
    <row r="4" spans="1:8" s="83" customFormat="1" ht="18.75" x14ac:dyDescent="0.2">
      <c r="A4" s="147" t="s">
        <v>0</v>
      </c>
      <c r="B4" s="151" t="s">
        <v>18</v>
      </c>
      <c r="C4" s="151"/>
      <c r="D4" s="148" t="s">
        <v>2</v>
      </c>
      <c r="E4" s="148"/>
      <c r="F4" s="148"/>
      <c r="G4" s="148"/>
      <c r="H4" s="148"/>
    </row>
    <row r="5" spans="1:8" s="83" customFormat="1" ht="18.75" x14ac:dyDescent="0.2">
      <c r="A5" s="147"/>
      <c r="B5" s="151" t="s">
        <v>21</v>
      </c>
      <c r="C5" s="151" t="s">
        <v>118</v>
      </c>
      <c r="D5" s="152" t="s">
        <v>119</v>
      </c>
      <c r="E5" s="152"/>
      <c r="F5" s="151" t="s">
        <v>19</v>
      </c>
      <c r="G5" s="141" t="s">
        <v>59</v>
      </c>
      <c r="H5" s="141" t="s">
        <v>122</v>
      </c>
    </row>
    <row r="6" spans="1:8" s="83" customFormat="1" ht="18.75" x14ac:dyDescent="0.2">
      <c r="A6" s="147"/>
      <c r="B6" s="151"/>
      <c r="C6" s="151"/>
      <c r="D6" s="101" t="s">
        <v>22</v>
      </c>
      <c r="E6" s="101" t="s">
        <v>3</v>
      </c>
      <c r="F6" s="151"/>
      <c r="G6" s="141"/>
      <c r="H6" s="141"/>
    </row>
    <row r="7" spans="1:8" s="88" customFormat="1" x14ac:dyDescent="0.2">
      <c r="A7" s="85" t="s">
        <v>90</v>
      </c>
      <c r="B7" s="86">
        <f>B8+B14+B30+B34</f>
        <v>8160</v>
      </c>
      <c r="C7" s="86">
        <f>C8+C14+C30+C34</f>
        <v>5310</v>
      </c>
      <c r="D7" s="86">
        <f>D8+D14+D30+D34</f>
        <v>6095</v>
      </c>
      <c r="E7" s="86">
        <f>SUM(E8:E42)</f>
        <v>508</v>
      </c>
      <c r="F7" s="86">
        <f>SUM(D7:E7)</f>
        <v>6603</v>
      </c>
      <c r="G7" s="87">
        <f>D7*100/C7</f>
        <v>114.7834274952919</v>
      </c>
      <c r="H7" s="87">
        <f>D7*100/B7</f>
        <v>74.693627450980387</v>
      </c>
    </row>
    <row r="8" spans="1:8" s="88" customFormat="1" ht="21.75" customHeight="1" x14ac:dyDescent="0.2">
      <c r="A8" s="89" t="s">
        <v>91</v>
      </c>
      <c r="B8" s="90">
        <f>B9</f>
        <v>700</v>
      </c>
      <c r="C8" s="90">
        <f>C9</f>
        <v>568</v>
      </c>
      <c r="D8" s="90">
        <f>D11+D12+D13</f>
        <v>557</v>
      </c>
      <c r="E8" s="90"/>
      <c r="F8" s="90">
        <f>SUM(D8:E8)</f>
        <v>557</v>
      </c>
      <c r="G8" s="91">
        <f t="shared" ref="G8:G40" si="0">D8*100/C8</f>
        <v>98.063380281690144</v>
      </c>
      <c r="H8" s="91">
        <f t="shared" ref="H8:H40" si="1">D8*100/B8</f>
        <v>79.571428571428569</v>
      </c>
    </row>
    <row r="9" spans="1:8" s="88" customFormat="1" ht="42" x14ac:dyDescent="0.2">
      <c r="A9" s="89" t="s">
        <v>128</v>
      </c>
      <c r="B9" s="90">
        <f>B11+B12+B13</f>
        <v>700</v>
      </c>
      <c r="C9" s="90">
        <f>C11+C12+C13</f>
        <v>568</v>
      </c>
      <c r="D9" s="90">
        <f>D11+D12+D13</f>
        <v>557</v>
      </c>
      <c r="E9" s="90"/>
      <c r="F9" s="90">
        <f t="shared" ref="F9:F42" si="2">SUM(D9:E9)</f>
        <v>557</v>
      </c>
      <c r="G9" s="91">
        <f t="shared" si="0"/>
        <v>98.063380281690144</v>
      </c>
      <c r="H9" s="91">
        <f t="shared" si="1"/>
        <v>79.571428571428569</v>
      </c>
    </row>
    <row r="10" spans="1:8" s="88" customFormat="1" ht="42" x14ac:dyDescent="0.2">
      <c r="A10" s="89" t="s">
        <v>129</v>
      </c>
      <c r="B10" s="90">
        <f>B11+B12+B13</f>
        <v>700</v>
      </c>
      <c r="C10" s="90">
        <f>C11+C12+C13</f>
        <v>568</v>
      </c>
      <c r="D10" s="90">
        <f>D11+D12+D13</f>
        <v>557</v>
      </c>
      <c r="E10" s="90"/>
      <c r="F10" s="90">
        <f t="shared" si="2"/>
        <v>557</v>
      </c>
      <c r="G10" s="91">
        <f t="shared" si="0"/>
        <v>98.063380281690144</v>
      </c>
      <c r="H10" s="91">
        <f t="shared" si="1"/>
        <v>79.571428571428569</v>
      </c>
    </row>
    <row r="11" spans="1:8" x14ac:dyDescent="0.2">
      <c r="A11" s="98" t="s">
        <v>9</v>
      </c>
      <c r="B11" s="99">
        <v>60</v>
      </c>
      <c r="C11" s="99">
        <v>28</v>
      </c>
      <c r="D11" s="99">
        <v>24</v>
      </c>
      <c r="E11" s="99"/>
      <c r="F11" s="99">
        <f t="shared" si="2"/>
        <v>24</v>
      </c>
      <c r="G11" s="100">
        <f t="shared" si="0"/>
        <v>85.714285714285708</v>
      </c>
      <c r="H11" s="100">
        <f t="shared" si="1"/>
        <v>40</v>
      </c>
    </row>
    <row r="12" spans="1:8" x14ac:dyDescent="0.2">
      <c r="A12" s="98" t="s">
        <v>7</v>
      </c>
      <c r="B12" s="99">
        <v>240</v>
      </c>
      <c r="C12" s="99">
        <v>200</v>
      </c>
      <c r="D12" s="99">
        <v>147</v>
      </c>
      <c r="E12" s="99"/>
      <c r="F12" s="99">
        <f t="shared" si="2"/>
        <v>147</v>
      </c>
      <c r="G12" s="100">
        <f t="shared" si="0"/>
        <v>73.5</v>
      </c>
      <c r="H12" s="100">
        <f t="shared" si="1"/>
        <v>61.25</v>
      </c>
    </row>
    <row r="13" spans="1:8" x14ac:dyDescent="0.2">
      <c r="A13" s="98" t="s">
        <v>8</v>
      </c>
      <c r="B13" s="99">
        <v>400</v>
      </c>
      <c r="C13" s="99">
        <v>340</v>
      </c>
      <c r="D13" s="99">
        <v>386</v>
      </c>
      <c r="E13" s="99"/>
      <c r="F13" s="99">
        <f t="shared" si="2"/>
        <v>386</v>
      </c>
      <c r="G13" s="100">
        <f t="shared" si="0"/>
        <v>113.52941176470588</v>
      </c>
      <c r="H13" s="100">
        <f t="shared" si="1"/>
        <v>96.5</v>
      </c>
    </row>
    <row r="14" spans="1:8" s="88" customFormat="1" ht="23.25" customHeight="1" x14ac:dyDescent="0.2">
      <c r="A14" s="89" t="s">
        <v>93</v>
      </c>
      <c r="B14" s="90">
        <f>B16</f>
        <v>1640</v>
      </c>
      <c r="C14" s="90">
        <f>C16</f>
        <v>1152</v>
      </c>
      <c r="D14" s="90">
        <f>D17+D18+D19+D22+D25+D26</f>
        <v>1355</v>
      </c>
      <c r="E14" s="90"/>
      <c r="F14" s="90">
        <f t="shared" si="2"/>
        <v>1355</v>
      </c>
      <c r="G14" s="91">
        <f t="shared" si="0"/>
        <v>117.62152777777777</v>
      </c>
      <c r="H14" s="91">
        <f t="shared" si="1"/>
        <v>82.621951219512198</v>
      </c>
    </row>
    <row r="15" spans="1:8" s="88" customFormat="1" x14ac:dyDescent="0.2">
      <c r="A15" s="89" t="s">
        <v>105</v>
      </c>
      <c r="B15" s="90">
        <f>B16</f>
        <v>1640</v>
      </c>
      <c r="C15" s="90">
        <f>C16</f>
        <v>1152</v>
      </c>
      <c r="D15" s="90">
        <f>D14</f>
        <v>1355</v>
      </c>
      <c r="E15" s="90"/>
      <c r="F15" s="90">
        <f t="shared" si="2"/>
        <v>1355</v>
      </c>
      <c r="G15" s="91">
        <f t="shared" si="0"/>
        <v>117.62152777777777</v>
      </c>
      <c r="H15" s="91">
        <f t="shared" si="1"/>
        <v>82.621951219512198</v>
      </c>
    </row>
    <row r="16" spans="1:8" s="88" customFormat="1" ht="42" x14ac:dyDescent="0.2">
      <c r="A16" s="89" t="s">
        <v>130</v>
      </c>
      <c r="B16" s="90">
        <f>B17+B18+B19+B22+B25+B26</f>
        <v>1640</v>
      </c>
      <c r="C16" s="90">
        <f>C17+C18+C19+C22+C25+C26</f>
        <v>1152</v>
      </c>
      <c r="D16" s="90">
        <f>D14</f>
        <v>1355</v>
      </c>
      <c r="E16" s="90"/>
      <c r="F16" s="90">
        <f t="shared" si="2"/>
        <v>1355</v>
      </c>
      <c r="G16" s="91">
        <f t="shared" si="0"/>
        <v>117.62152777777777</v>
      </c>
      <c r="H16" s="91">
        <f t="shared" si="1"/>
        <v>82.621951219512198</v>
      </c>
    </row>
    <row r="17" spans="1:8" ht="42" x14ac:dyDescent="0.2">
      <c r="A17" s="32" t="s">
        <v>123</v>
      </c>
      <c r="B17" s="94">
        <v>300</v>
      </c>
      <c r="C17" s="94">
        <v>120</v>
      </c>
      <c r="D17" s="94">
        <v>135</v>
      </c>
      <c r="E17" s="94"/>
      <c r="F17" s="94">
        <f t="shared" si="2"/>
        <v>135</v>
      </c>
      <c r="G17" s="95">
        <f t="shared" si="0"/>
        <v>112.5</v>
      </c>
      <c r="H17" s="95">
        <f t="shared" si="1"/>
        <v>45</v>
      </c>
    </row>
    <row r="18" spans="1:8" x14ac:dyDescent="0.2">
      <c r="A18" s="32" t="s">
        <v>47</v>
      </c>
      <c r="B18" s="94">
        <v>140</v>
      </c>
      <c r="C18" s="94">
        <v>60</v>
      </c>
      <c r="D18" s="94">
        <v>81</v>
      </c>
      <c r="E18" s="94"/>
      <c r="F18" s="94">
        <f t="shared" si="2"/>
        <v>81</v>
      </c>
      <c r="G18" s="95">
        <f t="shared" si="0"/>
        <v>135</v>
      </c>
      <c r="H18" s="95">
        <f t="shared" si="1"/>
        <v>57.857142857142854</v>
      </c>
    </row>
    <row r="19" spans="1:8" s="88" customFormat="1" ht="23.25" customHeight="1" x14ac:dyDescent="0.2">
      <c r="A19" s="45" t="s">
        <v>95</v>
      </c>
      <c r="B19" s="94">
        <f>B20+B21</f>
        <v>180</v>
      </c>
      <c r="C19" s="94">
        <f>C20+C21</f>
        <v>100</v>
      </c>
      <c r="D19" s="94">
        <f>D20+D21</f>
        <v>100</v>
      </c>
      <c r="E19" s="94"/>
      <c r="F19" s="94">
        <f t="shared" si="2"/>
        <v>100</v>
      </c>
      <c r="G19" s="95">
        <f t="shared" si="0"/>
        <v>100</v>
      </c>
      <c r="H19" s="95">
        <f t="shared" si="1"/>
        <v>55.555555555555557</v>
      </c>
    </row>
    <row r="20" spans="1:8" x14ac:dyDescent="0.2">
      <c r="A20" s="98" t="s">
        <v>5</v>
      </c>
      <c r="B20" s="99">
        <v>100</v>
      </c>
      <c r="C20" s="99">
        <v>40</v>
      </c>
      <c r="D20" s="99">
        <v>80</v>
      </c>
      <c r="E20" s="99"/>
      <c r="F20" s="99">
        <f t="shared" si="2"/>
        <v>80</v>
      </c>
      <c r="G20" s="100">
        <f t="shared" si="0"/>
        <v>200</v>
      </c>
      <c r="H20" s="100">
        <f t="shared" si="1"/>
        <v>80</v>
      </c>
    </row>
    <row r="21" spans="1:8" x14ac:dyDescent="0.2">
      <c r="A21" s="98" t="s">
        <v>6</v>
      </c>
      <c r="B21" s="99">
        <v>80</v>
      </c>
      <c r="C21" s="99">
        <v>60</v>
      </c>
      <c r="D21" s="99">
        <v>20</v>
      </c>
      <c r="E21" s="99"/>
      <c r="F21" s="99">
        <f t="shared" si="2"/>
        <v>20</v>
      </c>
      <c r="G21" s="100">
        <f t="shared" si="0"/>
        <v>33.333333333333336</v>
      </c>
      <c r="H21" s="100">
        <f t="shared" si="1"/>
        <v>25</v>
      </c>
    </row>
    <row r="22" spans="1:8" s="88" customFormat="1" ht="42" x14ac:dyDescent="0.2">
      <c r="A22" s="32" t="s">
        <v>124</v>
      </c>
      <c r="B22" s="94">
        <f>B23+B24</f>
        <v>180</v>
      </c>
      <c r="C22" s="94">
        <f>C23+C24</f>
        <v>160</v>
      </c>
      <c r="D22" s="94">
        <f>D23+D24</f>
        <v>152</v>
      </c>
      <c r="E22" s="94"/>
      <c r="F22" s="94">
        <f t="shared" si="2"/>
        <v>152</v>
      </c>
      <c r="G22" s="95">
        <f t="shared" si="0"/>
        <v>95</v>
      </c>
      <c r="H22" s="95">
        <f t="shared" si="1"/>
        <v>84.444444444444443</v>
      </c>
    </row>
    <row r="23" spans="1:8" x14ac:dyDescent="0.2">
      <c r="A23" s="98" t="s">
        <v>7</v>
      </c>
      <c r="B23" s="99">
        <v>100</v>
      </c>
      <c r="C23" s="99">
        <v>100</v>
      </c>
      <c r="D23" s="99">
        <v>72</v>
      </c>
      <c r="E23" s="99"/>
      <c r="F23" s="99">
        <f t="shared" si="2"/>
        <v>72</v>
      </c>
      <c r="G23" s="100">
        <f t="shared" si="0"/>
        <v>72</v>
      </c>
      <c r="H23" s="100">
        <f t="shared" si="1"/>
        <v>72</v>
      </c>
    </row>
    <row r="24" spans="1:8" x14ac:dyDescent="0.2">
      <c r="A24" s="98" t="s">
        <v>8</v>
      </c>
      <c r="B24" s="99">
        <v>80</v>
      </c>
      <c r="C24" s="99">
        <v>60</v>
      </c>
      <c r="D24" s="99">
        <v>80</v>
      </c>
      <c r="E24" s="99"/>
      <c r="F24" s="99">
        <f t="shared" si="2"/>
        <v>80</v>
      </c>
      <c r="G24" s="100">
        <v>0</v>
      </c>
      <c r="H24" s="100">
        <f t="shared" si="1"/>
        <v>100</v>
      </c>
    </row>
    <row r="25" spans="1:8" s="88" customFormat="1" ht="42" x14ac:dyDescent="0.2">
      <c r="A25" s="32" t="s">
        <v>125</v>
      </c>
      <c r="B25" s="94">
        <v>40</v>
      </c>
      <c r="C25" s="94">
        <v>20</v>
      </c>
      <c r="D25" s="94">
        <v>24</v>
      </c>
      <c r="E25" s="94"/>
      <c r="F25" s="94">
        <f t="shared" si="2"/>
        <v>24</v>
      </c>
      <c r="G25" s="93">
        <f t="shared" si="0"/>
        <v>120</v>
      </c>
      <c r="H25" s="95">
        <f t="shared" si="1"/>
        <v>60</v>
      </c>
    </row>
    <row r="26" spans="1:8" s="88" customFormat="1" x14ac:dyDescent="0.2">
      <c r="A26" s="45" t="s">
        <v>98</v>
      </c>
      <c r="B26" s="94">
        <f>B27+B28+B29</f>
        <v>800</v>
      </c>
      <c r="C26" s="94">
        <f>C27+C28+C29</f>
        <v>692</v>
      </c>
      <c r="D26" s="94">
        <f>D27+D28+D29</f>
        <v>863</v>
      </c>
      <c r="E26" s="94"/>
      <c r="F26" s="94">
        <f t="shared" si="2"/>
        <v>863</v>
      </c>
      <c r="G26" s="95">
        <f t="shared" si="0"/>
        <v>124.71098265895954</v>
      </c>
      <c r="H26" s="95">
        <f t="shared" si="1"/>
        <v>107.875</v>
      </c>
    </row>
    <row r="27" spans="1:8" x14ac:dyDescent="0.2">
      <c r="A27" s="98" t="s">
        <v>9</v>
      </c>
      <c r="B27" s="99">
        <v>20</v>
      </c>
      <c r="C27" s="99">
        <v>12</v>
      </c>
      <c r="D27" s="99">
        <v>11</v>
      </c>
      <c r="E27" s="99"/>
      <c r="F27" s="99">
        <f t="shared" si="2"/>
        <v>11</v>
      </c>
      <c r="G27" s="100">
        <f t="shared" si="0"/>
        <v>91.666666666666671</v>
      </c>
      <c r="H27" s="100">
        <f t="shared" si="1"/>
        <v>55</v>
      </c>
    </row>
    <row r="28" spans="1:8" x14ac:dyDescent="0.2">
      <c r="A28" s="98" t="s">
        <v>107</v>
      </c>
      <c r="B28" s="99">
        <v>120</v>
      </c>
      <c r="C28" s="99">
        <v>120</v>
      </c>
      <c r="D28" s="99">
        <v>126</v>
      </c>
      <c r="E28" s="99"/>
      <c r="F28" s="99">
        <f t="shared" si="2"/>
        <v>126</v>
      </c>
      <c r="G28" s="100">
        <f t="shared" si="0"/>
        <v>105</v>
      </c>
      <c r="H28" s="100">
        <f t="shared" si="1"/>
        <v>105</v>
      </c>
    </row>
    <row r="29" spans="1:8" x14ac:dyDescent="0.2">
      <c r="A29" s="98" t="s">
        <v>108</v>
      </c>
      <c r="B29" s="99">
        <v>660</v>
      </c>
      <c r="C29" s="99">
        <v>560</v>
      </c>
      <c r="D29" s="99">
        <v>726</v>
      </c>
      <c r="E29" s="99"/>
      <c r="F29" s="99">
        <f t="shared" si="2"/>
        <v>726</v>
      </c>
      <c r="G29" s="100">
        <f t="shared" si="0"/>
        <v>129.64285714285714</v>
      </c>
      <c r="H29" s="100">
        <f t="shared" si="1"/>
        <v>110</v>
      </c>
    </row>
    <row r="30" spans="1:8" s="88" customFormat="1" x14ac:dyDescent="0.2">
      <c r="A30" s="89" t="s">
        <v>50</v>
      </c>
      <c r="B30" s="90">
        <f>B31</f>
        <v>80</v>
      </c>
      <c r="C30" s="90">
        <f>C31</f>
        <v>20</v>
      </c>
      <c r="D30" s="90">
        <f>D32+D33</f>
        <v>40</v>
      </c>
      <c r="E30" s="90"/>
      <c r="F30" s="90">
        <f t="shared" si="2"/>
        <v>40</v>
      </c>
      <c r="G30" s="92">
        <f t="shared" si="0"/>
        <v>200</v>
      </c>
      <c r="H30" s="91">
        <f t="shared" si="1"/>
        <v>50</v>
      </c>
    </row>
    <row r="31" spans="1:8" s="88" customFormat="1" x14ac:dyDescent="0.2">
      <c r="A31" s="89" t="s">
        <v>69</v>
      </c>
      <c r="B31" s="90">
        <f>B32+B33</f>
        <v>80</v>
      </c>
      <c r="C31" s="90">
        <f>C32+C33</f>
        <v>20</v>
      </c>
      <c r="D31" s="90">
        <f>D30</f>
        <v>40</v>
      </c>
      <c r="E31" s="90"/>
      <c r="F31" s="90">
        <f t="shared" si="2"/>
        <v>40</v>
      </c>
      <c r="G31" s="92">
        <f t="shared" si="0"/>
        <v>200</v>
      </c>
      <c r="H31" s="91">
        <f t="shared" si="1"/>
        <v>50</v>
      </c>
    </row>
    <row r="32" spans="1:8" ht="23.25" customHeight="1" x14ac:dyDescent="0.2">
      <c r="A32" s="32" t="s">
        <v>51</v>
      </c>
      <c r="B32" s="94">
        <v>40</v>
      </c>
      <c r="C32" s="94">
        <v>20</v>
      </c>
      <c r="D32" s="94">
        <v>20</v>
      </c>
      <c r="E32" s="94"/>
      <c r="F32" s="94">
        <f t="shared" si="2"/>
        <v>20</v>
      </c>
      <c r="G32" s="95">
        <f t="shared" si="0"/>
        <v>100</v>
      </c>
      <c r="H32" s="95">
        <f t="shared" si="1"/>
        <v>50</v>
      </c>
    </row>
    <row r="33" spans="1:8" x14ac:dyDescent="0.2">
      <c r="A33" s="32" t="s">
        <v>20</v>
      </c>
      <c r="B33" s="94">
        <v>40</v>
      </c>
      <c r="C33" s="94">
        <v>0</v>
      </c>
      <c r="D33" s="94">
        <v>20</v>
      </c>
      <c r="E33" s="94"/>
      <c r="F33" s="94">
        <f t="shared" si="2"/>
        <v>20</v>
      </c>
      <c r="G33" s="95">
        <v>0</v>
      </c>
      <c r="H33" s="95">
        <f t="shared" si="1"/>
        <v>50</v>
      </c>
    </row>
    <row r="34" spans="1:8" s="88" customFormat="1" x14ac:dyDescent="0.2">
      <c r="A34" s="89" t="s">
        <v>13</v>
      </c>
      <c r="B34" s="90">
        <f>B35</f>
        <v>5740</v>
      </c>
      <c r="C34" s="90">
        <f>C35</f>
        <v>3570</v>
      </c>
      <c r="D34" s="90">
        <f>D36+D37+D38+D39+D40</f>
        <v>4143</v>
      </c>
      <c r="E34" s="90"/>
      <c r="F34" s="90">
        <f t="shared" si="2"/>
        <v>4143</v>
      </c>
      <c r="G34" s="91">
        <f t="shared" si="0"/>
        <v>116.05042016806723</v>
      </c>
      <c r="H34" s="91">
        <f t="shared" si="1"/>
        <v>72.177700348432055</v>
      </c>
    </row>
    <row r="35" spans="1:8" s="88" customFormat="1" ht="42" x14ac:dyDescent="0.2">
      <c r="A35" s="89" t="s">
        <v>70</v>
      </c>
      <c r="B35" s="90">
        <f>B36+B37+B38+B39+B40</f>
        <v>5740</v>
      </c>
      <c r="C35" s="90">
        <f>C36+C37+C38+C39+C40</f>
        <v>3570</v>
      </c>
      <c r="D35" s="90">
        <f>D34</f>
        <v>4143</v>
      </c>
      <c r="E35" s="90"/>
      <c r="F35" s="90">
        <f t="shared" si="2"/>
        <v>4143</v>
      </c>
      <c r="G35" s="91">
        <f t="shared" si="0"/>
        <v>116.05042016806723</v>
      </c>
      <c r="H35" s="91">
        <f t="shared" si="1"/>
        <v>72.177700348432055</v>
      </c>
    </row>
    <row r="36" spans="1:8" x14ac:dyDescent="0.2">
      <c r="A36" s="32" t="s">
        <v>53</v>
      </c>
      <c r="B36" s="94">
        <v>100</v>
      </c>
      <c r="C36" s="94">
        <v>100</v>
      </c>
      <c r="D36" s="94">
        <v>100</v>
      </c>
      <c r="E36" s="94"/>
      <c r="F36" s="94">
        <f t="shared" si="2"/>
        <v>100</v>
      </c>
      <c r="G36" s="95">
        <f t="shared" si="0"/>
        <v>100</v>
      </c>
      <c r="H36" s="95">
        <f t="shared" si="1"/>
        <v>100</v>
      </c>
    </row>
    <row r="37" spans="1:8" x14ac:dyDescent="0.2">
      <c r="A37" s="32" t="s">
        <v>54</v>
      </c>
      <c r="B37" s="94">
        <v>100</v>
      </c>
      <c r="C37" s="94">
        <v>100</v>
      </c>
      <c r="D37" s="94">
        <v>82</v>
      </c>
      <c r="E37" s="94"/>
      <c r="F37" s="94">
        <f t="shared" si="2"/>
        <v>82</v>
      </c>
      <c r="G37" s="95">
        <f t="shared" si="0"/>
        <v>82</v>
      </c>
      <c r="H37" s="95">
        <f t="shared" si="1"/>
        <v>82</v>
      </c>
    </row>
    <row r="38" spans="1:8" ht="24.75" customHeight="1" x14ac:dyDescent="0.2">
      <c r="A38" s="32" t="s">
        <v>99</v>
      </c>
      <c r="B38" s="94">
        <v>740</v>
      </c>
      <c r="C38" s="94">
        <v>740</v>
      </c>
      <c r="D38" s="94">
        <v>713</v>
      </c>
      <c r="E38" s="94"/>
      <c r="F38" s="94">
        <f t="shared" si="2"/>
        <v>713</v>
      </c>
      <c r="G38" s="95">
        <f t="shared" si="0"/>
        <v>96.351351351351354</v>
      </c>
      <c r="H38" s="95">
        <f t="shared" si="1"/>
        <v>96.351351351351354</v>
      </c>
    </row>
    <row r="39" spans="1:8" ht="42" x14ac:dyDescent="0.2">
      <c r="A39" s="32" t="s">
        <v>126</v>
      </c>
      <c r="B39" s="94">
        <v>4700</v>
      </c>
      <c r="C39" s="94">
        <v>2550</v>
      </c>
      <c r="D39" s="94">
        <v>3157</v>
      </c>
      <c r="E39" s="94"/>
      <c r="F39" s="94">
        <f t="shared" si="2"/>
        <v>3157</v>
      </c>
      <c r="G39" s="95">
        <f t="shared" si="0"/>
        <v>123.80392156862744</v>
      </c>
      <c r="H39" s="95">
        <f t="shared" si="1"/>
        <v>67.170212765957444</v>
      </c>
    </row>
    <row r="40" spans="1:8" ht="84" x14ac:dyDescent="0.2">
      <c r="A40" s="32" t="s">
        <v>127</v>
      </c>
      <c r="B40" s="94">
        <v>100</v>
      </c>
      <c r="C40" s="94">
        <v>80</v>
      </c>
      <c r="D40" s="94">
        <v>91</v>
      </c>
      <c r="E40" s="94"/>
      <c r="F40" s="94">
        <f t="shared" si="2"/>
        <v>91</v>
      </c>
      <c r="G40" s="95">
        <f t="shared" si="0"/>
        <v>113.75</v>
      </c>
      <c r="H40" s="95">
        <f t="shared" si="1"/>
        <v>91</v>
      </c>
    </row>
    <row r="41" spans="1:8" x14ac:dyDescent="0.2">
      <c r="A41" s="89" t="s">
        <v>101</v>
      </c>
      <c r="B41" s="90"/>
      <c r="C41" s="90"/>
      <c r="D41" s="90"/>
      <c r="E41" s="90">
        <v>185</v>
      </c>
      <c r="F41" s="90">
        <f t="shared" si="2"/>
        <v>185</v>
      </c>
      <c r="G41" s="91"/>
      <c r="H41" s="91"/>
    </row>
    <row r="42" spans="1:8" x14ac:dyDescent="0.2">
      <c r="A42" s="89" t="s">
        <v>102</v>
      </c>
      <c r="B42" s="90"/>
      <c r="C42" s="90"/>
      <c r="D42" s="90"/>
      <c r="E42" s="90">
        <v>323</v>
      </c>
      <c r="F42" s="90">
        <f t="shared" si="2"/>
        <v>323</v>
      </c>
      <c r="G42" s="91"/>
      <c r="H42" s="91"/>
    </row>
  </sheetData>
  <mergeCells count="12">
    <mergeCell ref="A1:H1"/>
    <mergeCell ref="A3:H3"/>
    <mergeCell ref="F5:F6"/>
    <mergeCell ref="G5:G6"/>
    <mergeCell ref="H5:H6"/>
    <mergeCell ref="A2:H2"/>
    <mergeCell ref="A4:A6"/>
    <mergeCell ref="B4:C4"/>
    <mergeCell ref="D4:H4"/>
    <mergeCell ref="B5:B6"/>
    <mergeCell ref="C5:C6"/>
    <mergeCell ref="D5:E5"/>
  </mergeCells>
  <pageMargins left="0.31496062992125984" right="0.11811023622047245" top="0.35433070866141736" bottom="0.15748031496062992" header="0.31496062992125984" footer="0.31496062992125984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8" workbookViewId="0">
      <selection activeCell="I28" sqref="I1:L1048576"/>
    </sheetView>
  </sheetViews>
  <sheetFormatPr defaultColWidth="9.125" defaultRowHeight="21" x14ac:dyDescent="0.2"/>
  <cols>
    <col min="1" max="1" width="59.125" style="84" customWidth="1"/>
    <col min="2" max="2" width="7.625" style="96" customWidth="1"/>
    <col min="3" max="3" width="9.625" style="96" customWidth="1"/>
    <col min="4" max="4" width="7.25" style="96" customWidth="1"/>
    <col min="5" max="5" width="8.125" style="96" bestFit="1" customWidth="1"/>
    <col min="6" max="6" width="9.75" style="96" hidden="1" customWidth="1"/>
    <col min="7" max="7" width="12.125" style="97" hidden="1" customWidth="1"/>
    <col min="8" max="8" width="8.25" style="97" customWidth="1"/>
    <col min="9" max="16384" width="9.125" style="84"/>
  </cols>
  <sheetData>
    <row r="1" spans="1:8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x14ac:dyDescent="0.2">
      <c r="A2" s="145" t="s">
        <v>131</v>
      </c>
      <c r="B2" s="145"/>
      <c r="C2" s="145"/>
      <c r="D2" s="145"/>
      <c r="E2" s="145"/>
      <c r="F2" s="145"/>
      <c r="G2" s="145"/>
      <c r="H2" s="145"/>
    </row>
    <row r="3" spans="1:8" ht="20.25" customHeight="1" x14ac:dyDescent="0.2">
      <c r="A3" s="145" t="s">
        <v>135</v>
      </c>
      <c r="B3" s="145"/>
      <c r="C3" s="145"/>
      <c r="D3" s="145"/>
      <c r="E3" s="145"/>
      <c r="F3" s="145"/>
      <c r="G3" s="145"/>
      <c r="H3" s="145"/>
    </row>
    <row r="4" spans="1:8" s="83" customFormat="1" ht="18.75" x14ac:dyDescent="0.2">
      <c r="A4" s="153" t="s">
        <v>0</v>
      </c>
      <c r="B4" s="151" t="s">
        <v>18</v>
      </c>
      <c r="C4" s="151"/>
      <c r="D4" s="142" t="s">
        <v>2</v>
      </c>
      <c r="E4" s="143"/>
      <c r="F4" s="143"/>
      <c r="G4" s="143"/>
      <c r="H4" s="144"/>
    </row>
    <row r="5" spans="1:8" s="83" customFormat="1" ht="18.75" x14ac:dyDescent="0.2">
      <c r="A5" s="154"/>
      <c r="B5" s="151" t="s">
        <v>21</v>
      </c>
      <c r="C5" s="151" t="s">
        <v>133</v>
      </c>
      <c r="D5" s="152" t="s">
        <v>134</v>
      </c>
      <c r="E5" s="152"/>
      <c r="F5" s="151" t="s">
        <v>19</v>
      </c>
      <c r="G5" s="141" t="s">
        <v>59</v>
      </c>
      <c r="H5" s="141" t="s">
        <v>122</v>
      </c>
    </row>
    <row r="6" spans="1:8" s="83" customFormat="1" ht="18.75" x14ac:dyDescent="0.2">
      <c r="A6" s="155"/>
      <c r="B6" s="151"/>
      <c r="C6" s="151"/>
      <c r="D6" s="107" t="s">
        <v>22</v>
      </c>
      <c r="E6" s="107" t="s">
        <v>3</v>
      </c>
      <c r="F6" s="151"/>
      <c r="G6" s="141"/>
      <c r="H6" s="141"/>
    </row>
    <row r="7" spans="1:8" s="88" customFormat="1" x14ac:dyDescent="0.2">
      <c r="A7" s="85" t="s">
        <v>90</v>
      </c>
      <c r="B7" s="86">
        <f>B8+B14+B30+B34</f>
        <v>8160</v>
      </c>
      <c r="C7" s="86">
        <f>C8+C14+C30+C34</f>
        <v>5580</v>
      </c>
      <c r="D7" s="86">
        <f>D8+D14+D30+D34</f>
        <v>7059</v>
      </c>
      <c r="E7" s="86">
        <f>SUM(E8:E42)</f>
        <v>592</v>
      </c>
      <c r="F7" s="86">
        <f>SUM(D7:E7)</f>
        <v>7651</v>
      </c>
      <c r="G7" s="87">
        <f>D7*100/C7</f>
        <v>126.50537634408602</v>
      </c>
      <c r="H7" s="87">
        <f>D7*100/B7</f>
        <v>86.507352941176464</v>
      </c>
    </row>
    <row r="8" spans="1:8" s="88" customFormat="1" ht="21.75" customHeight="1" x14ac:dyDescent="0.2">
      <c r="A8" s="89" t="s">
        <v>91</v>
      </c>
      <c r="B8" s="90">
        <f>B9</f>
        <v>700</v>
      </c>
      <c r="C8" s="90">
        <f>C9</f>
        <v>588</v>
      </c>
      <c r="D8" s="90">
        <f>D11+D12+D13</f>
        <v>602</v>
      </c>
      <c r="E8" s="90"/>
      <c r="F8" s="90">
        <f>SUM(D8:E8)</f>
        <v>602</v>
      </c>
      <c r="G8" s="91">
        <f t="shared" ref="G8:G40" si="0">D8*100/C8</f>
        <v>102.38095238095238</v>
      </c>
      <c r="H8" s="91">
        <f t="shared" ref="H8:H40" si="1">D8*100/B8</f>
        <v>86</v>
      </c>
    </row>
    <row r="9" spans="1:8" s="88" customFormat="1" ht="42" x14ac:dyDescent="0.2">
      <c r="A9" s="89" t="s">
        <v>128</v>
      </c>
      <c r="B9" s="90">
        <f>B11+B12+B13</f>
        <v>700</v>
      </c>
      <c r="C9" s="90">
        <f>C11+C12+C13</f>
        <v>588</v>
      </c>
      <c r="D9" s="90">
        <f>D11+D12+D13</f>
        <v>602</v>
      </c>
      <c r="E9" s="90"/>
      <c r="F9" s="90">
        <f t="shared" ref="F9:F42" si="2">SUM(D9:E9)</f>
        <v>602</v>
      </c>
      <c r="G9" s="91">
        <f t="shared" si="0"/>
        <v>102.38095238095238</v>
      </c>
      <c r="H9" s="91">
        <f t="shared" si="1"/>
        <v>86</v>
      </c>
    </row>
    <row r="10" spans="1:8" s="88" customFormat="1" ht="42" x14ac:dyDescent="0.2">
      <c r="A10" s="89" t="s">
        <v>129</v>
      </c>
      <c r="B10" s="90">
        <f>B11+B12+B13</f>
        <v>700</v>
      </c>
      <c r="C10" s="90">
        <f>C11+C12+C13</f>
        <v>588</v>
      </c>
      <c r="D10" s="90">
        <f>D11+D12+D13</f>
        <v>602</v>
      </c>
      <c r="E10" s="90"/>
      <c r="F10" s="90">
        <f t="shared" si="2"/>
        <v>602</v>
      </c>
      <c r="G10" s="91">
        <f t="shared" si="0"/>
        <v>102.38095238095238</v>
      </c>
      <c r="H10" s="91">
        <f t="shared" si="1"/>
        <v>86</v>
      </c>
    </row>
    <row r="11" spans="1:8" x14ac:dyDescent="0.2">
      <c r="A11" s="98" t="s">
        <v>9</v>
      </c>
      <c r="B11" s="99">
        <v>60</v>
      </c>
      <c r="C11" s="99">
        <v>28</v>
      </c>
      <c r="D11" s="99">
        <v>31</v>
      </c>
      <c r="E11" s="99"/>
      <c r="F11" s="99">
        <f t="shared" si="2"/>
        <v>31</v>
      </c>
      <c r="G11" s="100">
        <f t="shared" si="0"/>
        <v>110.71428571428571</v>
      </c>
      <c r="H11" s="100">
        <f t="shared" si="1"/>
        <v>51.666666666666664</v>
      </c>
    </row>
    <row r="12" spans="1:8" x14ac:dyDescent="0.2">
      <c r="A12" s="98" t="s">
        <v>7</v>
      </c>
      <c r="B12" s="99">
        <v>240</v>
      </c>
      <c r="C12" s="99">
        <v>200</v>
      </c>
      <c r="D12" s="99">
        <v>230</v>
      </c>
      <c r="E12" s="99"/>
      <c r="F12" s="99">
        <f t="shared" si="2"/>
        <v>230</v>
      </c>
      <c r="G12" s="100">
        <f t="shared" si="0"/>
        <v>115</v>
      </c>
      <c r="H12" s="100">
        <f t="shared" si="1"/>
        <v>95.833333333333329</v>
      </c>
    </row>
    <row r="13" spans="1:8" x14ac:dyDescent="0.2">
      <c r="A13" s="98" t="s">
        <v>8</v>
      </c>
      <c r="B13" s="99">
        <v>400</v>
      </c>
      <c r="C13" s="99">
        <v>360</v>
      </c>
      <c r="D13" s="99">
        <v>341</v>
      </c>
      <c r="E13" s="99"/>
      <c r="F13" s="99">
        <f t="shared" si="2"/>
        <v>341</v>
      </c>
      <c r="G13" s="100">
        <f t="shared" si="0"/>
        <v>94.722222222222229</v>
      </c>
      <c r="H13" s="100">
        <f t="shared" si="1"/>
        <v>85.25</v>
      </c>
    </row>
    <row r="14" spans="1:8" s="88" customFormat="1" ht="23.25" customHeight="1" x14ac:dyDescent="0.2">
      <c r="A14" s="89" t="s">
        <v>93</v>
      </c>
      <c r="B14" s="90">
        <f>B16</f>
        <v>1640</v>
      </c>
      <c r="C14" s="90">
        <f>C16</f>
        <v>1232</v>
      </c>
      <c r="D14" s="90">
        <f>D17+D18+D19+D22+D25+D26</f>
        <v>1502</v>
      </c>
      <c r="E14" s="90"/>
      <c r="F14" s="90">
        <f t="shared" si="2"/>
        <v>1502</v>
      </c>
      <c r="G14" s="91">
        <f t="shared" si="0"/>
        <v>121.91558441558442</v>
      </c>
      <c r="H14" s="91">
        <f t="shared" si="1"/>
        <v>91.58536585365853</v>
      </c>
    </row>
    <row r="15" spans="1:8" s="88" customFormat="1" x14ac:dyDescent="0.2">
      <c r="A15" s="89" t="s">
        <v>105</v>
      </c>
      <c r="B15" s="90">
        <f>B16</f>
        <v>1640</v>
      </c>
      <c r="C15" s="90">
        <f>C16</f>
        <v>1232</v>
      </c>
      <c r="D15" s="90">
        <f>D14</f>
        <v>1502</v>
      </c>
      <c r="E15" s="90"/>
      <c r="F15" s="90">
        <f t="shared" si="2"/>
        <v>1502</v>
      </c>
      <c r="G15" s="91">
        <f t="shared" si="0"/>
        <v>121.91558441558442</v>
      </c>
      <c r="H15" s="91">
        <f t="shared" si="1"/>
        <v>91.58536585365853</v>
      </c>
    </row>
    <row r="16" spans="1:8" s="88" customFormat="1" ht="42" x14ac:dyDescent="0.2">
      <c r="A16" s="89" t="s">
        <v>130</v>
      </c>
      <c r="B16" s="90">
        <f>B17+B18+B19+B22+B25+B26</f>
        <v>1640</v>
      </c>
      <c r="C16" s="90">
        <f>C17+C18+C19+C22+C25+C26</f>
        <v>1232</v>
      </c>
      <c r="D16" s="90">
        <f>D14</f>
        <v>1502</v>
      </c>
      <c r="E16" s="90"/>
      <c r="F16" s="90">
        <f t="shared" si="2"/>
        <v>1502</v>
      </c>
      <c r="G16" s="91">
        <f t="shared" si="0"/>
        <v>121.91558441558442</v>
      </c>
      <c r="H16" s="91">
        <f t="shared" si="1"/>
        <v>91.58536585365853</v>
      </c>
    </row>
    <row r="17" spans="1:8" ht="42" x14ac:dyDescent="0.2">
      <c r="A17" s="32" t="s">
        <v>123</v>
      </c>
      <c r="B17" s="94">
        <v>300</v>
      </c>
      <c r="C17" s="94">
        <v>140</v>
      </c>
      <c r="D17" s="94">
        <v>157</v>
      </c>
      <c r="E17" s="94"/>
      <c r="F17" s="94">
        <f t="shared" si="2"/>
        <v>157</v>
      </c>
      <c r="G17" s="95">
        <f t="shared" si="0"/>
        <v>112.14285714285714</v>
      </c>
      <c r="H17" s="95">
        <f t="shared" si="1"/>
        <v>52.333333333333336</v>
      </c>
    </row>
    <row r="18" spans="1:8" x14ac:dyDescent="0.2">
      <c r="A18" s="32" t="s">
        <v>47</v>
      </c>
      <c r="B18" s="94">
        <v>140</v>
      </c>
      <c r="C18" s="94">
        <v>80</v>
      </c>
      <c r="D18" s="94">
        <v>101</v>
      </c>
      <c r="E18" s="94"/>
      <c r="F18" s="94">
        <f t="shared" si="2"/>
        <v>101</v>
      </c>
      <c r="G18" s="95">
        <f t="shared" si="0"/>
        <v>126.25</v>
      </c>
      <c r="H18" s="95">
        <f t="shared" si="1"/>
        <v>72.142857142857139</v>
      </c>
    </row>
    <row r="19" spans="1:8" s="88" customFormat="1" ht="23.25" customHeight="1" x14ac:dyDescent="0.2">
      <c r="A19" s="45" t="s">
        <v>95</v>
      </c>
      <c r="B19" s="94">
        <f>B20+B21</f>
        <v>180</v>
      </c>
      <c r="C19" s="94">
        <f>C20+C21</f>
        <v>100</v>
      </c>
      <c r="D19" s="94">
        <f>D20+D21</f>
        <v>181</v>
      </c>
      <c r="E19" s="94"/>
      <c r="F19" s="94">
        <f t="shared" si="2"/>
        <v>181</v>
      </c>
      <c r="G19" s="95">
        <f t="shared" si="0"/>
        <v>181</v>
      </c>
      <c r="H19" s="95">
        <f t="shared" si="1"/>
        <v>100.55555555555556</v>
      </c>
    </row>
    <row r="20" spans="1:8" x14ac:dyDescent="0.2">
      <c r="A20" s="98" t="s">
        <v>5</v>
      </c>
      <c r="B20" s="99">
        <v>100</v>
      </c>
      <c r="C20" s="99">
        <v>40</v>
      </c>
      <c r="D20" s="99">
        <v>101</v>
      </c>
      <c r="E20" s="99"/>
      <c r="F20" s="99">
        <f t="shared" si="2"/>
        <v>101</v>
      </c>
      <c r="G20" s="100">
        <f t="shared" si="0"/>
        <v>252.5</v>
      </c>
      <c r="H20" s="100">
        <f t="shared" si="1"/>
        <v>101</v>
      </c>
    </row>
    <row r="21" spans="1:8" x14ac:dyDescent="0.2">
      <c r="A21" s="98" t="s">
        <v>6</v>
      </c>
      <c r="B21" s="99">
        <v>80</v>
      </c>
      <c r="C21" s="99">
        <v>60</v>
      </c>
      <c r="D21" s="99">
        <v>80</v>
      </c>
      <c r="E21" s="99"/>
      <c r="F21" s="99">
        <f t="shared" si="2"/>
        <v>80</v>
      </c>
      <c r="G21" s="100">
        <f t="shared" si="0"/>
        <v>133.33333333333334</v>
      </c>
      <c r="H21" s="100">
        <f t="shared" si="1"/>
        <v>100</v>
      </c>
    </row>
    <row r="22" spans="1:8" s="88" customFormat="1" ht="42" x14ac:dyDescent="0.2">
      <c r="A22" s="32" t="s">
        <v>124</v>
      </c>
      <c r="B22" s="94">
        <f>B23+B24</f>
        <v>180</v>
      </c>
      <c r="C22" s="94">
        <f>C23+C24</f>
        <v>180</v>
      </c>
      <c r="D22" s="94">
        <f>D23+D24</f>
        <v>152</v>
      </c>
      <c r="E22" s="94"/>
      <c r="F22" s="94">
        <f t="shared" si="2"/>
        <v>152</v>
      </c>
      <c r="G22" s="95">
        <f t="shared" si="0"/>
        <v>84.444444444444443</v>
      </c>
      <c r="H22" s="95">
        <f t="shared" si="1"/>
        <v>84.444444444444443</v>
      </c>
    </row>
    <row r="23" spans="1:8" x14ac:dyDescent="0.2">
      <c r="A23" s="98" t="s">
        <v>7</v>
      </c>
      <c r="B23" s="99">
        <v>100</v>
      </c>
      <c r="C23" s="99">
        <v>100</v>
      </c>
      <c r="D23" s="99">
        <v>72</v>
      </c>
      <c r="E23" s="99"/>
      <c r="F23" s="99">
        <f t="shared" si="2"/>
        <v>72</v>
      </c>
      <c r="G23" s="100">
        <f t="shared" si="0"/>
        <v>72</v>
      </c>
      <c r="H23" s="100">
        <f t="shared" si="1"/>
        <v>72</v>
      </c>
    </row>
    <row r="24" spans="1:8" x14ac:dyDescent="0.2">
      <c r="A24" s="98" t="s">
        <v>8</v>
      </c>
      <c r="B24" s="99">
        <v>80</v>
      </c>
      <c r="C24" s="99">
        <v>80</v>
      </c>
      <c r="D24" s="99">
        <v>80</v>
      </c>
      <c r="E24" s="99"/>
      <c r="F24" s="99">
        <f t="shared" si="2"/>
        <v>80</v>
      </c>
      <c r="G24" s="100">
        <v>0</v>
      </c>
      <c r="H24" s="100">
        <f t="shared" si="1"/>
        <v>100</v>
      </c>
    </row>
    <row r="25" spans="1:8" s="88" customFormat="1" ht="42" x14ac:dyDescent="0.2">
      <c r="A25" s="32" t="s">
        <v>125</v>
      </c>
      <c r="B25" s="94">
        <v>40</v>
      </c>
      <c r="C25" s="94">
        <v>20</v>
      </c>
      <c r="D25" s="94">
        <v>24</v>
      </c>
      <c r="E25" s="94"/>
      <c r="F25" s="94">
        <f t="shared" si="2"/>
        <v>24</v>
      </c>
      <c r="G25" s="93">
        <f t="shared" si="0"/>
        <v>120</v>
      </c>
      <c r="H25" s="95">
        <f t="shared" si="1"/>
        <v>60</v>
      </c>
    </row>
    <row r="26" spans="1:8" s="88" customFormat="1" x14ac:dyDescent="0.2">
      <c r="A26" s="45" t="s">
        <v>98</v>
      </c>
      <c r="B26" s="94">
        <f>B27+B28+B29</f>
        <v>800</v>
      </c>
      <c r="C26" s="94">
        <f>C27+C28+C29</f>
        <v>712</v>
      </c>
      <c r="D26" s="94">
        <f>D27+D28+D29</f>
        <v>887</v>
      </c>
      <c r="E26" s="94"/>
      <c r="F26" s="94">
        <f t="shared" si="2"/>
        <v>887</v>
      </c>
      <c r="G26" s="95">
        <f t="shared" si="0"/>
        <v>124.57865168539325</v>
      </c>
      <c r="H26" s="95">
        <f t="shared" si="1"/>
        <v>110.875</v>
      </c>
    </row>
    <row r="27" spans="1:8" x14ac:dyDescent="0.2">
      <c r="A27" s="98" t="s">
        <v>9</v>
      </c>
      <c r="B27" s="99">
        <v>20</v>
      </c>
      <c r="C27" s="99">
        <v>12</v>
      </c>
      <c r="D27" s="99">
        <v>15</v>
      </c>
      <c r="E27" s="99"/>
      <c r="F27" s="99">
        <f t="shared" si="2"/>
        <v>15</v>
      </c>
      <c r="G27" s="100">
        <f t="shared" si="0"/>
        <v>125</v>
      </c>
      <c r="H27" s="100">
        <f t="shared" si="1"/>
        <v>75</v>
      </c>
    </row>
    <row r="28" spans="1:8" x14ac:dyDescent="0.2">
      <c r="A28" s="98" t="s">
        <v>107</v>
      </c>
      <c r="B28" s="99">
        <v>120</v>
      </c>
      <c r="C28" s="99">
        <v>120</v>
      </c>
      <c r="D28" s="99">
        <v>126</v>
      </c>
      <c r="E28" s="99"/>
      <c r="F28" s="99">
        <f t="shared" si="2"/>
        <v>126</v>
      </c>
      <c r="G28" s="100">
        <f t="shared" si="0"/>
        <v>105</v>
      </c>
      <c r="H28" s="100">
        <f t="shared" si="1"/>
        <v>105</v>
      </c>
    </row>
    <row r="29" spans="1:8" x14ac:dyDescent="0.2">
      <c r="A29" s="98" t="s">
        <v>108</v>
      </c>
      <c r="B29" s="99">
        <v>660</v>
      </c>
      <c r="C29" s="99">
        <v>580</v>
      </c>
      <c r="D29" s="99">
        <v>746</v>
      </c>
      <c r="E29" s="99"/>
      <c r="F29" s="99">
        <f t="shared" si="2"/>
        <v>746</v>
      </c>
      <c r="G29" s="100">
        <f t="shared" si="0"/>
        <v>128.62068965517241</v>
      </c>
      <c r="H29" s="100">
        <f t="shared" si="1"/>
        <v>113.03030303030303</v>
      </c>
    </row>
    <row r="30" spans="1:8" s="88" customFormat="1" x14ac:dyDescent="0.2">
      <c r="A30" s="89" t="s">
        <v>50</v>
      </c>
      <c r="B30" s="90">
        <f>B31</f>
        <v>80</v>
      </c>
      <c r="C30" s="90">
        <f>C31</f>
        <v>20</v>
      </c>
      <c r="D30" s="90">
        <f>D32+D33</f>
        <v>40</v>
      </c>
      <c r="E30" s="90"/>
      <c r="F30" s="90">
        <f t="shared" si="2"/>
        <v>40</v>
      </c>
      <c r="G30" s="92">
        <f t="shared" si="0"/>
        <v>200</v>
      </c>
      <c r="H30" s="91">
        <f t="shared" si="1"/>
        <v>50</v>
      </c>
    </row>
    <row r="31" spans="1:8" s="88" customFormat="1" x14ac:dyDescent="0.2">
      <c r="A31" s="89" t="s">
        <v>69</v>
      </c>
      <c r="B31" s="90">
        <f>B32+B33</f>
        <v>80</v>
      </c>
      <c r="C31" s="90">
        <f>C32+C33</f>
        <v>20</v>
      </c>
      <c r="D31" s="90">
        <f>D30</f>
        <v>40</v>
      </c>
      <c r="E31" s="90"/>
      <c r="F31" s="90">
        <f t="shared" si="2"/>
        <v>40</v>
      </c>
      <c r="G31" s="92">
        <f t="shared" si="0"/>
        <v>200</v>
      </c>
      <c r="H31" s="91">
        <f t="shared" si="1"/>
        <v>50</v>
      </c>
    </row>
    <row r="32" spans="1:8" ht="23.25" customHeight="1" x14ac:dyDescent="0.2">
      <c r="A32" s="32" t="s">
        <v>51</v>
      </c>
      <c r="B32" s="94">
        <v>40</v>
      </c>
      <c r="C32" s="94">
        <v>20</v>
      </c>
      <c r="D32" s="94">
        <v>20</v>
      </c>
      <c r="E32" s="94"/>
      <c r="F32" s="94">
        <f t="shared" si="2"/>
        <v>20</v>
      </c>
      <c r="G32" s="95">
        <f t="shared" si="0"/>
        <v>100</v>
      </c>
      <c r="H32" s="95">
        <f t="shared" si="1"/>
        <v>50</v>
      </c>
    </row>
    <row r="33" spans="1:8" x14ac:dyDescent="0.2">
      <c r="A33" s="32" t="s">
        <v>20</v>
      </c>
      <c r="B33" s="94">
        <v>40</v>
      </c>
      <c r="C33" s="94">
        <v>0</v>
      </c>
      <c r="D33" s="94">
        <v>20</v>
      </c>
      <c r="E33" s="94"/>
      <c r="F33" s="94">
        <f t="shared" si="2"/>
        <v>20</v>
      </c>
      <c r="G33" s="95">
        <v>0</v>
      </c>
      <c r="H33" s="95">
        <f t="shared" si="1"/>
        <v>50</v>
      </c>
    </row>
    <row r="34" spans="1:8" s="88" customFormat="1" x14ac:dyDescent="0.2">
      <c r="A34" s="89" t="s">
        <v>13</v>
      </c>
      <c r="B34" s="90">
        <f>B35</f>
        <v>5740</v>
      </c>
      <c r="C34" s="90">
        <f>C35</f>
        <v>3740</v>
      </c>
      <c r="D34" s="90">
        <f>D36+D37+D38+D39+D40</f>
        <v>4915</v>
      </c>
      <c r="E34" s="90"/>
      <c r="F34" s="90">
        <f t="shared" si="2"/>
        <v>4915</v>
      </c>
      <c r="G34" s="91">
        <f t="shared" si="0"/>
        <v>131.41711229946523</v>
      </c>
      <c r="H34" s="91">
        <f t="shared" si="1"/>
        <v>85.627177700348426</v>
      </c>
    </row>
    <row r="35" spans="1:8" s="88" customFormat="1" ht="42" x14ac:dyDescent="0.2">
      <c r="A35" s="89" t="s">
        <v>70</v>
      </c>
      <c r="B35" s="90">
        <f>B36+B37+B38+B39+B40</f>
        <v>5740</v>
      </c>
      <c r="C35" s="90">
        <f>C36+C37+C38+C39+C40</f>
        <v>3740</v>
      </c>
      <c r="D35" s="90">
        <f>D34</f>
        <v>4915</v>
      </c>
      <c r="E35" s="90"/>
      <c r="F35" s="90">
        <f t="shared" si="2"/>
        <v>4915</v>
      </c>
      <c r="G35" s="91">
        <f t="shared" si="0"/>
        <v>131.41711229946523</v>
      </c>
      <c r="H35" s="91">
        <f t="shared" si="1"/>
        <v>85.627177700348426</v>
      </c>
    </row>
    <row r="36" spans="1:8" x14ac:dyDescent="0.2">
      <c r="A36" s="32" t="s">
        <v>53</v>
      </c>
      <c r="B36" s="94">
        <v>100</v>
      </c>
      <c r="C36" s="94">
        <v>100</v>
      </c>
      <c r="D36" s="94">
        <v>100</v>
      </c>
      <c r="E36" s="94"/>
      <c r="F36" s="94">
        <f t="shared" si="2"/>
        <v>100</v>
      </c>
      <c r="G36" s="95">
        <f t="shared" si="0"/>
        <v>100</v>
      </c>
      <c r="H36" s="95">
        <f t="shared" si="1"/>
        <v>100</v>
      </c>
    </row>
    <row r="37" spans="1:8" x14ac:dyDescent="0.2">
      <c r="A37" s="32" t="s">
        <v>54</v>
      </c>
      <c r="B37" s="94">
        <v>100</v>
      </c>
      <c r="C37" s="94">
        <v>100</v>
      </c>
      <c r="D37" s="94">
        <v>82</v>
      </c>
      <c r="E37" s="94"/>
      <c r="F37" s="94">
        <f t="shared" si="2"/>
        <v>82</v>
      </c>
      <c r="G37" s="95">
        <f t="shared" si="0"/>
        <v>82</v>
      </c>
      <c r="H37" s="95">
        <f t="shared" si="1"/>
        <v>82</v>
      </c>
    </row>
    <row r="38" spans="1:8" ht="24.75" customHeight="1" x14ac:dyDescent="0.2">
      <c r="A38" s="32" t="s">
        <v>99</v>
      </c>
      <c r="B38" s="94">
        <v>740</v>
      </c>
      <c r="C38" s="94">
        <v>740</v>
      </c>
      <c r="D38" s="94">
        <v>833</v>
      </c>
      <c r="E38" s="94"/>
      <c r="F38" s="94">
        <f t="shared" si="2"/>
        <v>833</v>
      </c>
      <c r="G38" s="95">
        <f t="shared" si="0"/>
        <v>112.56756756756756</v>
      </c>
      <c r="H38" s="95">
        <f t="shared" si="1"/>
        <v>112.56756756756756</v>
      </c>
    </row>
    <row r="39" spans="1:8" ht="42" x14ac:dyDescent="0.2">
      <c r="A39" s="32" t="s">
        <v>126</v>
      </c>
      <c r="B39" s="94">
        <v>4700</v>
      </c>
      <c r="C39" s="94">
        <v>2700</v>
      </c>
      <c r="D39" s="94">
        <v>3728</v>
      </c>
      <c r="E39" s="94"/>
      <c r="F39" s="94">
        <f t="shared" si="2"/>
        <v>3728</v>
      </c>
      <c r="G39" s="95">
        <f t="shared" si="0"/>
        <v>138.07407407407408</v>
      </c>
      <c r="H39" s="95">
        <f t="shared" si="1"/>
        <v>79.319148936170208</v>
      </c>
    </row>
    <row r="40" spans="1:8" ht="84" x14ac:dyDescent="0.2">
      <c r="A40" s="32" t="s">
        <v>127</v>
      </c>
      <c r="B40" s="94">
        <v>100</v>
      </c>
      <c r="C40" s="94">
        <v>100</v>
      </c>
      <c r="D40" s="94">
        <v>172</v>
      </c>
      <c r="E40" s="94"/>
      <c r="F40" s="94">
        <f t="shared" si="2"/>
        <v>172</v>
      </c>
      <c r="G40" s="95">
        <f t="shared" si="0"/>
        <v>172</v>
      </c>
      <c r="H40" s="95">
        <f t="shared" si="1"/>
        <v>172</v>
      </c>
    </row>
    <row r="41" spans="1:8" x14ac:dyDescent="0.2">
      <c r="A41" s="89" t="s">
        <v>101</v>
      </c>
      <c r="B41" s="90"/>
      <c r="C41" s="90"/>
      <c r="D41" s="90"/>
      <c r="E41" s="90">
        <v>228</v>
      </c>
      <c r="F41" s="90">
        <f t="shared" si="2"/>
        <v>228</v>
      </c>
      <c r="G41" s="91"/>
      <c r="H41" s="91"/>
    </row>
    <row r="42" spans="1:8" x14ac:dyDescent="0.2">
      <c r="A42" s="89" t="s">
        <v>102</v>
      </c>
      <c r="B42" s="90"/>
      <c r="C42" s="90"/>
      <c r="D42" s="90"/>
      <c r="E42" s="90">
        <v>364</v>
      </c>
      <c r="F42" s="90">
        <f t="shared" si="2"/>
        <v>364</v>
      </c>
      <c r="G42" s="91"/>
      <c r="H42" s="91"/>
    </row>
  </sheetData>
  <mergeCells count="12">
    <mergeCell ref="H5:H6"/>
    <mergeCell ref="A1:H1"/>
    <mergeCell ref="A2:H2"/>
    <mergeCell ref="A3:H3"/>
    <mergeCell ref="A4:A6"/>
    <mergeCell ref="B4:C4"/>
    <mergeCell ref="D4:H4"/>
    <mergeCell ref="B5:B6"/>
    <mergeCell ref="C5:C6"/>
    <mergeCell ref="D5:E5"/>
    <mergeCell ref="F5:F6"/>
    <mergeCell ref="G5:G6"/>
  </mergeCells>
  <pageMargins left="0.31496062992125984" right="0.31496062992125984" top="0.94488188976377963" bottom="0.74803149606299213" header="0.31496062992125984" footer="0.31496062992125984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90" zoomScaleNormal="90" workbookViewId="0">
      <selection activeCell="A2" sqref="A2:H2"/>
    </sheetView>
  </sheetViews>
  <sheetFormatPr defaultColWidth="9.125" defaultRowHeight="21" x14ac:dyDescent="0.2"/>
  <cols>
    <col min="1" max="1" width="56.625" style="84" customWidth="1"/>
    <col min="2" max="2" width="7.625" style="96" customWidth="1"/>
    <col min="3" max="3" width="9.625" style="96" customWidth="1"/>
    <col min="4" max="4" width="7.25" style="96" customWidth="1"/>
    <col min="5" max="5" width="8.125" style="96" bestFit="1" customWidth="1"/>
    <col min="6" max="6" width="9.75" style="96" hidden="1" customWidth="1"/>
    <col min="7" max="7" width="12.125" style="97" hidden="1" customWidth="1"/>
    <col min="8" max="8" width="8.25" style="97" customWidth="1"/>
    <col min="9" max="16384" width="9.125" style="84"/>
  </cols>
  <sheetData>
    <row r="1" spans="1:8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x14ac:dyDescent="0.2">
      <c r="A2" s="145" t="s">
        <v>131</v>
      </c>
      <c r="B2" s="145"/>
      <c r="C2" s="145"/>
      <c r="D2" s="145"/>
      <c r="E2" s="145"/>
      <c r="F2" s="145"/>
      <c r="G2" s="145"/>
      <c r="H2" s="145"/>
    </row>
    <row r="3" spans="1:8" ht="20.25" customHeight="1" x14ac:dyDescent="0.2">
      <c r="A3" s="145" t="s">
        <v>144</v>
      </c>
      <c r="B3" s="145"/>
      <c r="C3" s="145"/>
      <c r="D3" s="145"/>
      <c r="E3" s="145"/>
      <c r="F3" s="145"/>
      <c r="G3" s="145"/>
      <c r="H3" s="145"/>
    </row>
    <row r="4" spans="1:8" s="83" customFormat="1" ht="18.75" x14ac:dyDescent="0.2">
      <c r="A4" s="153" t="s">
        <v>0</v>
      </c>
      <c r="B4" s="151" t="s">
        <v>18</v>
      </c>
      <c r="C4" s="151"/>
      <c r="D4" s="142" t="s">
        <v>2</v>
      </c>
      <c r="E4" s="143"/>
      <c r="F4" s="143"/>
      <c r="G4" s="143"/>
      <c r="H4" s="144"/>
    </row>
    <row r="5" spans="1:8" s="83" customFormat="1" ht="18.75" x14ac:dyDescent="0.2">
      <c r="A5" s="154"/>
      <c r="B5" s="151" t="s">
        <v>21</v>
      </c>
      <c r="C5" s="151" t="s">
        <v>136</v>
      </c>
      <c r="D5" s="152" t="s">
        <v>137</v>
      </c>
      <c r="E5" s="152"/>
      <c r="F5" s="151" t="s">
        <v>19</v>
      </c>
      <c r="G5" s="141" t="s">
        <v>59</v>
      </c>
      <c r="H5" s="141" t="s">
        <v>122</v>
      </c>
    </row>
    <row r="6" spans="1:8" s="83" customFormat="1" ht="18.75" x14ac:dyDescent="0.2">
      <c r="A6" s="155"/>
      <c r="B6" s="151"/>
      <c r="C6" s="151"/>
      <c r="D6" s="108" t="s">
        <v>22</v>
      </c>
      <c r="E6" s="108" t="s">
        <v>3</v>
      </c>
      <c r="F6" s="151"/>
      <c r="G6" s="141"/>
      <c r="H6" s="141"/>
    </row>
    <row r="7" spans="1:8" s="88" customFormat="1" x14ac:dyDescent="0.2">
      <c r="A7" s="85" t="s">
        <v>90</v>
      </c>
      <c r="B7" s="86">
        <f>B8+B14+B30+B34</f>
        <v>8160</v>
      </c>
      <c r="C7" s="86">
        <f>C8+C14+C30+C34</f>
        <v>5960</v>
      </c>
      <c r="D7" s="86">
        <f>D8+D14+D30+D34</f>
        <v>7358</v>
      </c>
      <c r="E7" s="86">
        <f>SUM(E8:E42)</f>
        <v>669</v>
      </c>
      <c r="F7" s="86">
        <f>SUM(D7:E7)</f>
        <v>8027</v>
      </c>
      <c r="G7" s="87">
        <f>D7*100/C7</f>
        <v>123.45637583892618</v>
      </c>
      <c r="H7" s="87">
        <f>D7*100/B7</f>
        <v>90.171568627450981</v>
      </c>
    </row>
    <row r="8" spans="1:8" s="88" customFormat="1" ht="21.75" customHeight="1" x14ac:dyDescent="0.2">
      <c r="A8" s="89" t="s">
        <v>91</v>
      </c>
      <c r="B8" s="90">
        <f>B9</f>
        <v>700</v>
      </c>
      <c r="C8" s="90">
        <f>C9</f>
        <v>628</v>
      </c>
      <c r="D8" s="90">
        <f>D11+D12+D13</f>
        <v>622</v>
      </c>
      <c r="E8" s="90"/>
      <c r="F8" s="90">
        <f>SUM(D8:E8)</f>
        <v>622</v>
      </c>
      <c r="G8" s="91">
        <f t="shared" ref="G8:G40" si="0">D8*100/C8</f>
        <v>99.044585987261144</v>
      </c>
      <c r="H8" s="91">
        <f t="shared" ref="H8:H40" si="1">D8*100/B8</f>
        <v>88.857142857142861</v>
      </c>
    </row>
    <row r="9" spans="1:8" s="88" customFormat="1" ht="42" x14ac:dyDescent="0.2">
      <c r="A9" s="89" t="s">
        <v>104</v>
      </c>
      <c r="B9" s="90">
        <f>B11+B12+B13</f>
        <v>700</v>
      </c>
      <c r="C9" s="90">
        <f>C11+C12+C13</f>
        <v>628</v>
      </c>
      <c r="D9" s="90">
        <f>D11+D12+D13</f>
        <v>622</v>
      </c>
      <c r="E9" s="90"/>
      <c r="F9" s="90">
        <f t="shared" ref="F9:F42" si="2">SUM(D9:E9)</f>
        <v>622</v>
      </c>
      <c r="G9" s="91">
        <f t="shared" si="0"/>
        <v>99.044585987261144</v>
      </c>
      <c r="H9" s="91">
        <f t="shared" si="1"/>
        <v>88.857142857142861</v>
      </c>
    </row>
    <row r="10" spans="1:8" s="88" customFormat="1" ht="42" x14ac:dyDescent="0.2">
      <c r="A10" s="89" t="s">
        <v>138</v>
      </c>
      <c r="B10" s="90">
        <f>B11+B12+B13</f>
        <v>700</v>
      </c>
      <c r="C10" s="90">
        <f>C11+C12+C13</f>
        <v>628</v>
      </c>
      <c r="D10" s="90">
        <f>D11+D12+D13</f>
        <v>622</v>
      </c>
      <c r="E10" s="90"/>
      <c r="F10" s="90">
        <f t="shared" si="2"/>
        <v>622</v>
      </c>
      <c r="G10" s="91">
        <f t="shared" si="0"/>
        <v>99.044585987261144</v>
      </c>
      <c r="H10" s="91">
        <f t="shared" si="1"/>
        <v>88.857142857142861</v>
      </c>
    </row>
    <row r="11" spans="1:8" x14ac:dyDescent="0.2">
      <c r="A11" s="98" t="s">
        <v>9</v>
      </c>
      <c r="B11" s="99">
        <v>60</v>
      </c>
      <c r="C11" s="99">
        <v>28</v>
      </c>
      <c r="D11" s="99">
        <v>31</v>
      </c>
      <c r="E11" s="99"/>
      <c r="F11" s="99">
        <f t="shared" si="2"/>
        <v>31</v>
      </c>
      <c r="G11" s="100">
        <f t="shared" si="0"/>
        <v>110.71428571428571</v>
      </c>
      <c r="H11" s="100">
        <f t="shared" si="1"/>
        <v>51.666666666666664</v>
      </c>
    </row>
    <row r="12" spans="1:8" x14ac:dyDescent="0.2">
      <c r="A12" s="98" t="s">
        <v>7</v>
      </c>
      <c r="B12" s="99">
        <v>240</v>
      </c>
      <c r="C12" s="99">
        <v>200</v>
      </c>
      <c r="D12" s="99">
        <v>230</v>
      </c>
      <c r="E12" s="99"/>
      <c r="F12" s="99">
        <f t="shared" si="2"/>
        <v>230</v>
      </c>
      <c r="G12" s="100">
        <f t="shared" si="0"/>
        <v>115</v>
      </c>
      <c r="H12" s="100">
        <f t="shared" si="1"/>
        <v>95.833333333333329</v>
      </c>
    </row>
    <row r="13" spans="1:8" x14ac:dyDescent="0.2">
      <c r="A13" s="98" t="s">
        <v>8</v>
      </c>
      <c r="B13" s="99">
        <v>400</v>
      </c>
      <c r="C13" s="99">
        <v>400</v>
      </c>
      <c r="D13" s="99">
        <v>361</v>
      </c>
      <c r="E13" s="99"/>
      <c r="F13" s="99">
        <f t="shared" si="2"/>
        <v>361</v>
      </c>
      <c r="G13" s="100">
        <f t="shared" si="0"/>
        <v>90.25</v>
      </c>
      <c r="H13" s="100">
        <f t="shared" si="1"/>
        <v>90.25</v>
      </c>
    </row>
    <row r="14" spans="1:8" s="88" customFormat="1" ht="23.25" customHeight="1" x14ac:dyDescent="0.2">
      <c r="A14" s="89" t="s">
        <v>93</v>
      </c>
      <c r="B14" s="90">
        <f>B16</f>
        <v>1640</v>
      </c>
      <c r="C14" s="90">
        <f>C16</f>
        <v>1252</v>
      </c>
      <c r="D14" s="90">
        <f>D17+D18+D19+D22+D25+D26</f>
        <v>1579</v>
      </c>
      <c r="E14" s="90"/>
      <c r="F14" s="90">
        <f t="shared" si="2"/>
        <v>1579</v>
      </c>
      <c r="G14" s="91">
        <f t="shared" si="0"/>
        <v>126.1182108626198</v>
      </c>
      <c r="H14" s="91">
        <f t="shared" si="1"/>
        <v>96.280487804878049</v>
      </c>
    </row>
    <row r="15" spans="1:8" s="88" customFormat="1" x14ac:dyDescent="0.2">
      <c r="A15" s="89" t="s">
        <v>105</v>
      </c>
      <c r="B15" s="90">
        <f>B16</f>
        <v>1640</v>
      </c>
      <c r="C15" s="90">
        <f>C16</f>
        <v>1252</v>
      </c>
      <c r="D15" s="90">
        <f>D14</f>
        <v>1579</v>
      </c>
      <c r="E15" s="90"/>
      <c r="F15" s="90">
        <f t="shared" si="2"/>
        <v>1579</v>
      </c>
      <c r="G15" s="91">
        <f t="shared" si="0"/>
        <v>126.1182108626198</v>
      </c>
      <c r="H15" s="91">
        <f t="shared" si="1"/>
        <v>96.280487804878049</v>
      </c>
    </row>
    <row r="16" spans="1:8" s="88" customFormat="1" ht="42" x14ac:dyDescent="0.2">
      <c r="A16" s="89" t="s">
        <v>139</v>
      </c>
      <c r="B16" s="90">
        <f>B17+B18+B19+B22+B25+B26</f>
        <v>1640</v>
      </c>
      <c r="C16" s="90">
        <f>C17+C18+C19+C22+C25+C26</f>
        <v>1252</v>
      </c>
      <c r="D16" s="90">
        <f>D14</f>
        <v>1579</v>
      </c>
      <c r="E16" s="90"/>
      <c r="F16" s="90">
        <f t="shared" si="2"/>
        <v>1579</v>
      </c>
      <c r="G16" s="91">
        <f t="shared" si="0"/>
        <v>126.1182108626198</v>
      </c>
      <c r="H16" s="91">
        <f t="shared" si="1"/>
        <v>96.280487804878049</v>
      </c>
    </row>
    <row r="17" spans="1:8" ht="42" x14ac:dyDescent="0.2">
      <c r="A17" s="32" t="s">
        <v>140</v>
      </c>
      <c r="B17" s="94">
        <v>300</v>
      </c>
      <c r="C17" s="94">
        <v>160</v>
      </c>
      <c r="D17" s="94">
        <v>157</v>
      </c>
      <c r="E17" s="94"/>
      <c r="F17" s="94">
        <f t="shared" si="2"/>
        <v>157</v>
      </c>
      <c r="G17" s="95">
        <f t="shared" si="0"/>
        <v>98.125</v>
      </c>
      <c r="H17" s="95">
        <f t="shared" si="1"/>
        <v>52.333333333333336</v>
      </c>
    </row>
    <row r="18" spans="1:8" x14ac:dyDescent="0.2">
      <c r="A18" s="32" t="s">
        <v>47</v>
      </c>
      <c r="B18" s="94">
        <v>140</v>
      </c>
      <c r="C18" s="94">
        <v>80</v>
      </c>
      <c r="D18" s="94">
        <v>101</v>
      </c>
      <c r="E18" s="94"/>
      <c r="F18" s="94">
        <f t="shared" si="2"/>
        <v>101</v>
      </c>
      <c r="G18" s="95">
        <f t="shared" si="0"/>
        <v>126.25</v>
      </c>
      <c r="H18" s="95">
        <f t="shared" si="1"/>
        <v>72.142857142857139</v>
      </c>
    </row>
    <row r="19" spans="1:8" s="88" customFormat="1" ht="23.25" customHeight="1" x14ac:dyDescent="0.2">
      <c r="A19" s="45" t="s">
        <v>95</v>
      </c>
      <c r="B19" s="94">
        <f>B20+B21</f>
        <v>180</v>
      </c>
      <c r="C19" s="94">
        <f>C20+C21</f>
        <v>100</v>
      </c>
      <c r="D19" s="94">
        <f>D20+D21</f>
        <v>181</v>
      </c>
      <c r="E19" s="94"/>
      <c r="F19" s="94">
        <f t="shared" si="2"/>
        <v>181</v>
      </c>
      <c r="G19" s="95">
        <f t="shared" si="0"/>
        <v>181</v>
      </c>
      <c r="H19" s="95">
        <f t="shared" si="1"/>
        <v>100.55555555555556</v>
      </c>
    </row>
    <row r="20" spans="1:8" x14ac:dyDescent="0.2">
      <c r="A20" s="98" t="s">
        <v>5</v>
      </c>
      <c r="B20" s="99">
        <v>100</v>
      </c>
      <c r="C20" s="99">
        <v>40</v>
      </c>
      <c r="D20" s="99">
        <v>101</v>
      </c>
      <c r="E20" s="99"/>
      <c r="F20" s="99">
        <f t="shared" si="2"/>
        <v>101</v>
      </c>
      <c r="G20" s="100">
        <f t="shared" si="0"/>
        <v>252.5</v>
      </c>
      <c r="H20" s="100">
        <f t="shared" si="1"/>
        <v>101</v>
      </c>
    </row>
    <row r="21" spans="1:8" x14ac:dyDescent="0.2">
      <c r="A21" s="98" t="s">
        <v>6</v>
      </c>
      <c r="B21" s="99">
        <v>80</v>
      </c>
      <c r="C21" s="99">
        <v>60</v>
      </c>
      <c r="D21" s="99">
        <v>80</v>
      </c>
      <c r="E21" s="99"/>
      <c r="F21" s="99">
        <f t="shared" si="2"/>
        <v>80</v>
      </c>
      <c r="G21" s="100">
        <f t="shared" si="0"/>
        <v>133.33333333333334</v>
      </c>
      <c r="H21" s="100">
        <f t="shared" si="1"/>
        <v>100</v>
      </c>
    </row>
    <row r="22" spans="1:8" s="88" customFormat="1" ht="42" x14ac:dyDescent="0.2">
      <c r="A22" s="32" t="s">
        <v>96</v>
      </c>
      <c r="B22" s="94">
        <f>B23+B24</f>
        <v>180</v>
      </c>
      <c r="C22" s="94">
        <f>C23+C24</f>
        <v>180</v>
      </c>
      <c r="D22" s="94">
        <f>D23+D24</f>
        <v>152</v>
      </c>
      <c r="E22" s="94"/>
      <c r="F22" s="94">
        <f t="shared" si="2"/>
        <v>152</v>
      </c>
      <c r="G22" s="95">
        <f t="shared" si="0"/>
        <v>84.444444444444443</v>
      </c>
      <c r="H22" s="95">
        <f t="shared" si="1"/>
        <v>84.444444444444443</v>
      </c>
    </row>
    <row r="23" spans="1:8" x14ac:dyDescent="0.2">
      <c r="A23" s="98" t="s">
        <v>7</v>
      </c>
      <c r="B23" s="99">
        <v>100</v>
      </c>
      <c r="C23" s="99">
        <v>100</v>
      </c>
      <c r="D23" s="99">
        <v>72</v>
      </c>
      <c r="E23" s="99"/>
      <c r="F23" s="99">
        <f t="shared" si="2"/>
        <v>72</v>
      </c>
      <c r="G23" s="100">
        <f t="shared" si="0"/>
        <v>72</v>
      </c>
      <c r="H23" s="100">
        <f t="shared" si="1"/>
        <v>72</v>
      </c>
    </row>
    <row r="24" spans="1:8" x14ac:dyDescent="0.2">
      <c r="A24" s="98" t="s">
        <v>8</v>
      </c>
      <c r="B24" s="99">
        <v>80</v>
      </c>
      <c r="C24" s="99">
        <v>80</v>
      </c>
      <c r="D24" s="99">
        <v>80</v>
      </c>
      <c r="E24" s="99"/>
      <c r="F24" s="99">
        <f t="shared" si="2"/>
        <v>80</v>
      </c>
      <c r="G24" s="100">
        <v>0</v>
      </c>
      <c r="H24" s="100">
        <f t="shared" si="1"/>
        <v>100</v>
      </c>
    </row>
    <row r="25" spans="1:8" s="88" customFormat="1" ht="42" x14ac:dyDescent="0.2">
      <c r="A25" s="32" t="s">
        <v>141</v>
      </c>
      <c r="B25" s="94">
        <v>40</v>
      </c>
      <c r="C25" s="94">
        <v>20</v>
      </c>
      <c r="D25" s="94">
        <v>24</v>
      </c>
      <c r="E25" s="94"/>
      <c r="F25" s="94">
        <f t="shared" si="2"/>
        <v>24</v>
      </c>
      <c r="G25" s="93">
        <f t="shared" si="0"/>
        <v>120</v>
      </c>
      <c r="H25" s="95">
        <f t="shared" si="1"/>
        <v>60</v>
      </c>
    </row>
    <row r="26" spans="1:8" s="88" customFormat="1" ht="23.25" customHeight="1" x14ac:dyDescent="0.2">
      <c r="A26" s="45" t="s">
        <v>98</v>
      </c>
      <c r="B26" s="94">
        <f>B27+B28+B29</f>
        <v>800</v>
      </c>
      <c r="C26" s="94">
        <f>C27+C28+C29</f>
        <v>712</v>
      </c>
      <c r="D26" s="94">
        <f>D27+D28+D29</f>
        <v>964</v>
      </c>
      <c r="E26" s="94"/>
      <c r="F26" s="94">
        <f t="shared" si="2"/>
        <v>964</v>
      </c>
      <c r="G26" s="95">
        <f t="shared" si="0"/>
        <v>135.3932584269663</v>
      </c>
      <c r="H26" s="95">
        <f t="shared" si="1"/>
        <v>120.5</v>
      </c>
    </row>
    <row r="27" spans="1:8" x14ac:dyDescent="0.2">
      <c r="A27" s="98" t="s">
        <v>9</v>
      </c>
      <c r="B27" s="99">
        <v>20</v>
      </c>
      <c r="C27" s="99">
        <v>12</v>
      </c>
      <c r="D27" s="99">
        <v>31</v>
      </c>
      <c r="E27" s="99"/>
      <c r="F27" s="99">
        <f t="shared" si="2"/>
        <v>31</v>
      </c>
      <c r="G27" s="100">
        <f t="shared" si="0"/>
        <v>258.33333333333331</v>
      </c>
      <c r="H27" s="100">
        <f t="shared" si="1"/>
        <v>155</v>
      </c>
    </row>
    <row r="28" spans="1:8" x14ac:dyDescent="0.2">
      <c r="A28" s="98" t="s">
        <v>107</v>
      </c>
      <c r="B28" s="99">
        <v>120</v>
      </c>
      <c r="C28" s="99">
        <v>120</v>
      </c>
      <c r="D28" s="99">
        <v>126</v>
      </c>
      <c r="E28" s="99"/>
      <c r="F28" s="99">
        <f t="shared" si="2"/>
        <v>126</v>
      </c>
      <c r="G28" s="100">
        <f t="shared" si="0"/>
        <v>105</v>
      </c>
      <c r="H28" s="100">
        <f t="shared" si="1"/>
        <v>105</v>
      </c>
    </row>
    <row r="29" spans="1:8" x14ac:dyDescent="0.2">
      <c r="A29" s="98" t="s">
        <v>108</v>
      </c>
      <c r="B29" s="99">
        <v>660</v>
      </c>
      <c r="C29" s="99">
        <v>580</v>
      </c>
      <c r="D29" s="99">
        <v>807</v>
      </c>
      <c r="E29" s="99"/>
      <c r="F29" s="99">
        <f t="shared" si="2"/>
        <v>807</v>
      </c>
      <c r="G29" s="100">
        <f t="shared" si="0"/>
        <v>139.13793103448276</v>
      </c>
      <c r="H29" s="100">
        <f t="shared" si="1"/>
        <v>122.27272727272727</v>
      </c>
    </row>
    <row r="30" spans="1:8" s="88" customFormat="1" x14ac:dyDescent="0.2">
      <c r="A30" s="89" t="s">
        <v>50</v>
      </c>
      <c r="B30" s="90">
        <f>B31</f>
        <v>80</v>
      </c>
      <c r="C30" s="90">
        <f>C31</f>
        <v>40</v>
      </c>
      <c r="D30" s="90">
        <f>D32+D33</f>
        <v>40</v>
      </c>
      <c r="E30" s="90"/>
      <c r="F30" s="90">
        <f t="shared" si="2"/>
        <v>40</v>
      </c>
      <c r="G30" s="92">
        <f t="shared" si="0"/>
        <v>100</v>
      </c>
      <c r="H30" s="91">
        <f t="shared" si="1"/>
        <v>50</v>
      </c>
    </row>
    <row r="31" spans="1:8" s="88" customFormat="1" x14ac:dyDescent="0.2">
      <c r="A31" s="89" t="s">
        <v>69</v>
      </c>
      <c r="B31" s="90">
        <f>B32+B33</f>
        <v>80</v>
      </c>
      <c r="C31" s="90">
        <f>C32+C33</f>
        <v>40</v>
      </c>
      <c r="D31" s="90">
        <f>D30</f>
        <v>40</v>
      </c>
      <c r="E31" s="90"/>
      <c r="F31" s="90">
        <f t="shared" si="2"/>
        <v>40</v>
      </c>
      <c r="G31" s="92">
        <f t="shared" si="0"/>
        <v>100</v>
      </c>
      <c r="H31" s="91">
        <f t="shared" si="1"/>
        <v>50</v>
      </c>
    </row>
    <row r="32" spans="1:8" ht="23.25" customHeight="1" x14ac:dyDescent="0.2">
      <c r="A32" s="32" t="s">
        <v>51</v>
      </c>
      <c r="B32" s="94">
        <v>40</v>
      </c>
      <c r="C32" s="94">
        <v>20</v>
      </c>
      <c r="D32" s="94">
        <v>20</v>
      </c>
      <c r="E32" s="94"/>
      <c r="F32" s="94">
        <f t="shared" si="2"/>
        <v>20</v>
      </c>
      <c r="G32" s="95">
        <f t="shared" si="0"/>
        <v>100</v>
      </c>
      <c r="H32" s="95">
        <f t="shared" si="1"/>
        <v>50</v>
      </c>
    </row>
    <row r="33" spans="1:8" x14ac:dyDescent="0.2">
      <c r="A33" s="32" t="s">
        <v>20</v>
      </c>
      <c r="B33" s="94">
        <v>40</v>
      </c>
      <c r="C33" s="94">
        <v>20</v>
      </c>
      <c r="D33" s="94">
        <v>20</v>
      </c>
      <c r="E33" s="94"/>
      <c r="F33" s="94">
        <f t="shared" si="2"/>
        <v>20</v>
      </c>
      <c r="G33" s="95">
        <v>0</v>
      </c>
      <c r="H33" s="95">
        <f t="shared" si="1"/>
        <v>50</v>
      </c>
    </row>
    <row r="34" spans="1:8" s="88" customFormat="1" x14ac:dyDescent="0.2">
      <c r="A34" s="89" t="s">
        <v>13</v>
      </c>
      <c r="B34" s="90">
        <f>B35</f>
        <v>5740</v>
      </c>
      <c r="C34" s="90">
        <f>C35</f>
        <v>4040</v>
      </c>
      <c r="D34" s="90">
        <f>D36+D37+D38+D39+D40</f>
        <v>5117</v>
      </c>
      <c r="E34" s="90"/>
      <c r="F34" s="90">
        <f t="shared" si="2"/>
        <v>5117</v>
      </c>
      <c r="G34" s="91">
        <f t="shared" si="0"/>
        <v>126.65841584158416</v>
      </c>
      <c r="H34" s="91">
        <f t="shared" si="1"/>
        <v>89.146341463414629</v>
      </c>
    </row>
    <row r="35" spans="1:8" s="88" customFormat="1" ht="42" x14ac:dyDescent="0.2">
      <c r="A35" s="89" t="s">
        <v>70</v>
      </c>
      <c r="B35" s="90">
        <f>B36+B37+B38+B39+B40</f>
        <v>5740</v>
      </c>
      <c r="C35" s="90">
        <f>C36+C37+C38+C39+C40</f>
        <v>4040</v>
      </c>
      <c r="D35" s="90">
        <f>D34</f>
        <v>5117</v>
      </c>
      <c r="E35" s="90"/>
      <c r="F35" s="90">
        <f t="shared" si="2"/>
        <v>5117</v>
      </c>
      <c r="G35" s="91">
        <f t="shared" si="0"/>
        <v>126.65841584158416</v>
      </c>
      <c r="H35" s="91">
        <f t="shared" si="1"/>
        <v>89.146341463414629</v>
      </c>
    </row>
    <row r="36" spans="1:8" x14ac:dyDescent="0.2">
      <c r="A36" s="32" t="s">
        <v>53</v>
      </c>
      <c r="B36" s="94">
        <v>100</v>
      </c>
      <c r="C36" s="94">
        <v>100</v>
      </c>
      <c r="D36" s="94">
        <v>100</v>
      </c>
      <c r="E36" s="94"/>
      <c r="F36" s="94">
        <f t="shared" si="2"/>
        <v>100</v>
      </c>
      <c r="G36" s="95">
        <f t="shared" si="0"/>
        <v>100</v>
      </c>
      <c r="H36" s="95">
        <f t="shared" si="1"/>
        <v>100</v>
      </c>
    </row>
    <row r="37" spans="1:8" x14ac:dyDescent="0.2">
      <c r="A37" s="32" t="s">
        <v>54</v>
      </c>
      <c r="B37" s="94">
        <v>100</v>
      </c>
      <c r="C37" s="94">
        <v>100</v>
      </c>
      <c r="D37" s="94">
        <v>82</v>
      </c>
      <c r="E37" s="94"/>
      <c r="F37" s="94">
        <f t="shared" si="2"/>
        <v>82</v>
      </c>
      <c r="G37" s="95">
        <f t="shared" si="0"/>
        <v>82</v>
      </c>
      <c r="H37" s="95">
        <f t="shared" si="1"/>
        <v>82</v>
      </c>
    </row>
    <row r="38" spans="1:8" ht="24.75" customHeight="1" x14ac:dyDescent="0.2">
      <c r="A38" s="32" t="s">
        <v>99</v>
      </c>
      <c r="B38" s="94">
        <v>740</v>
      </c>
      <c r="C38" s="94">
        <v>740</v>
      </c>
      <c r="D38" s="94">
        <v>870</v>
      </c>
      <c r="E38" s="94"/>
      <c r="F38" s="94">
        <f t="shared" si="2"/>
        <v>870</v>
      </c>
      <c r="G38" s="95">
        <f t="shared" si="0"/>
        <v>117.56756756756756</v>
      </c>
      <c r="H38" s="95">
        <f t="shared" si="1"/>
        <v>117.56756756756756</v>
      </c>
    </row>
    <row r="39" spans="1:8" ht="42" x14ac:dyDescent="0.2">
      <c r="A39" s="32" t="s">
        <v>142</v>
      </c>
      <c r="B39" s="94">
        <v>4700</v>
      </c>
      <c r="C39" s="94">
        <v>3000</v>
      </c>
      <c r="D39" s="94">
        <v>3900</v>
      </c>
      <c r="E39" s="94"/>
      <c r="F39" s="94">
        <f t="shared" si="2"/>
        <v>3900</v>
      </c>
      <c r="G39" s="95">
        <f t="shared" si="0"/>
        <v>130</v>
      </c>
      <c r="H39" s="95">
        <f t="shared" si="1"/>
        <v>82.978723404255319</v>
      </c>
    </row>
    <row r="40" spans="1:8" ht="63" x14ac:dyDescent="0.2">
      <c r="A40" s="32" t="s">
        <v>143</v>
      </c>
      <c r="B40" s="94">
        <v>100</v>
      </c>
      <c r="C40" s="94">
        <v>100</v>
      </c>
      <c r="D40" s="94">
        <v>165</v>
      </c>
      <c r="E40" s="94"/>
      <c r="F40" s="94">
        <f t="shared" si="2"/>
        <v>165</v>
      </c>
      <c r="G40" s="95">
        <f t="shared" si="0"/>
        <v>165</v>
      </c>
      <c r="H40" s="95">
        <f t="shared" si="1"/>
        <v>165</v>
      </c>
    </row>
    <row r="41" spans="1:8" x14ac:dyDescent="0.2">
      <c r="A41" s="89" t="s">
        <v>101</v>
      </c>
      <c r="B41" s="90"/>
      <c r="C41" s="90"/>
      <c r="D41" s="90"/>
      <c r="E41" s="90">
        <v>294</v>
      </c>
      <c r="F41" s="90">
        <f t="shared" si="2"/>
        <v>294</v>
      </c>
      <c r="G41" s="91"/>
      <c r="H41" s="91"/>
    </row>
    <row r="42" spans="1:8" x14ac:dyDescent="0.2">
      <c r="A42" s="89" t="s">
        <v>102</v>
      </c>
      <c r="B42" s="90"/>
      <c r="C42" s="90"/>
      <c r="D42" s="90"/>
      <c r="E42" s="90">
        <v>375</v>
      </c>
      <c r="F42" s="90">
        <f t="shared" si="2"/>
        <v>375</v>
      </c>
      <c r="G42" s="91"/>
      <c r="H42" s="91"/>
    </row>
  </sheetData>
  <mergeCells count="12">
    <mergeCell ref="H5:H6"/>
    <mergeCell ref="A1:H1"/>
    <mergeCell ref="A2:H2"/>
    <mergeCell ref="A3:H3"/>
    <mergeCell ref="A4:A6"/>
    <mergeCell ref="B4:C4"/>
    <mergeCell ref="D4:H4"/>
    <mergeCell ref="B5:B6"/>
    <mergeCell ref="C5:C6"/>
    <mergeCell ref="D5:E5"/>
    <mergeCell ref="F5:F6"/>
    <mergeCell ref="G5:G6"/>
  </mergeCells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="140" zoomScaleNormal="140" workbookViewId="0">
      <selection activeCell="A40" sqref="A40"/>
    </sheetView>
  </sheetViews>
  <sheetFormatPr defaultColWidth="9.125" defaultRowHeight="21" x14ac:dyDescent="0.2"/>
  <cols>
    <col min="1" max="1" width="56.625" style="84" customWidth="1"/>
    <col min="2" max="2" width="7.625" style="96" customWidth="1"/>
    <col min="3" max="3" width="12.25" style="96" customWidth="1"/>
    <col min="4" max="4" width="7.25" style="96" customWidth="1"/>
    <col min="5" max="5" width="8.125" style="96" bestFit="1" customWidth="1"/>
    <col min="6" max="6" width="9.75" style="96" hidden="1" customWidth="1"/>
    <col min="7" max="7" width="12.125" style="97" hidden="1" customWidth="1"/>
    <col min="8" max="8" width="8.25" style="97" customWidth="1"/>
    <col min="9" max="16384" width="9.125" style="84"/>
  </cols>
  <sheetData>
    <row r="1" spans="1:8" x14ac:dyDescent="0.2">
      <c r="A1" s="145" t="s">
        <v>89</v>
      </c>
      <c r="B1" s="145"/>
      <c r="C1" s="145"/>
      <c r="D1" s="145"/>
      <c r="E1" s="145"/>
      <c r="F1" s="145"/>
      <c r="G1" s="145"/>
      <c r="H1" s="145"/>
    </row>
    <row r="2" spans="1:8" x14ac:dyDescent="0.2">
      <c r="A2" s="145" t="s">
        <v>131</v>
      </c>
      <c r="B2" s="145"/>
      <c r="C2" s="145"/>
      <c r="D2" s="145"/>
      <c r="E2" s="145"/>
      <c r="F2" s="145"/>
      <c r="G2" s="145"/>
      <c r="H2" s="145"/>
    </row>
    <row r="3" spans="1:8" ht="20.25" customHeight="1" x14ac:dyDescent="0.2">
      <c r="A3" s="145" t="s">
        <v>145</v>
      </c>
      <c r="B3" s="145"/>
      <c r="C3" s="145"/>
      <c r="D3" s="145"/>
      <c r="E3" s="145"/>
      <c r="F3" s="145"/>
      <c r="G3" s="145"/>
      <c r="H3" s="145"/>
    </row>
    <row r="4" spans="1:8" s="83" customFormat="1" ht="18.75" x14ac:dyDescent="0.2">
      <c r="A4" s="153" t="s">
        <v>0</v>
      </c>
      <c r="B4" s="151" t="s">
        <v>18</v>
      </c>
      <c r="C4" s="151"/>
      <c r="D4" s="142" t="s">
        <v>2</v>
      </c>
      <c r="E4" s="143"/>
      <c r="F4" s="143"/>
      <c r="G4" s="143"/>
      <c r="H4" s="144"/>
    </row>
    <row r="5" spans="1:8" s="83" customFormat="1" ht="18.75" x14ac:dyDescent="0.2">
      <c r="A5" s="154"/>
      <c r="B5" s="151" t="s">
        <v>21</v>
      </c>
      <c r="C5" s="151" t="s">
        <v>146</v>
      </c>
      <c r="D5" s="152" t="s">
        <v>147</v>
      </c>
      <c r="E5" s="152"/>
      <c r="F5" s="151" t="s">
        <v>19</v>
      </c>
      <c r="G5" s="141" t="s">
        <v>59</v>
      </c>
      <c r="H5" s="141" t="s">
        <v>122</v>
      </c>
    </row>
    <row r="6" spans="1:8" s="83" customFormat="1" ht="18.75" x14ac:dyDescent="0.2">
      <c r="A6" s="155"/>
      <c r="B6" s="151"/>
      <c r="C6" s="151"/>
      <c r="D6" s="117" t="s">
        <v>22</v>
      </c>
      <c r="E6" s="117" t="s">
        <v>3</v>
      </c>
      <c r="F6" s="151"/>
      <c r="G6" s="141"/>
      <c r="H6" s="141"/>
    </row>
    <row r="7" spans="1:8" s="88" customFormat="1" x14ac:dyDescent="0.2">
      <c r="A7" s="85" t="s">
        <v>90</v>
      </c>
      <c r="B7" s="86">
        <f>B8+B14+B30+B34</f>
        <v>8160</v>
      </c>
      <c r="C7" s="86">
        <f>C8+C14+C30+C34</f>
        <v>6490</v>
      </c>
      <c r="D7" s="86">
        <f>D8+D14+D30+D34</f>
        <v>7358</v>
      </c>
      <c r="E7" s="86">
        <f>SUM(E8:E42)</f>
        <v>669</v>
      </c>
      <c r="F7" s="86">
        <f>SUM(D7:E7)</f>
        <v>8027</v>
      </c>
      <c r="G7" s="87">
        <f>D7*100/C7</f>
        <v>113.37442218798151</v>
      </c>
      <c r="H7" s="87">
        <f>D7*100/B7</f>
        <v>90.171568627450981</v>
      </c>
    </row>
    <row r="8" spans="1:8" s="88" customFormat="1" ht="21.75" customHeight="1" x14ac:dyDescent="0.2">
      <c r="A8" s="89" t="s">
        <v>91</v>
      </c>
      <c r="B8" s="90">
        <f>B9</f>
        <v>700</v>
      </c>
      <c r="C8" s="90">
        <f>C9</f>
        <v>700</v>
      </c>
      <c r="D8" s="90">
        <f>D11+D12+D13</f>
        <v>622</v>
      </c>
      <c r="E8" s="90"/>
      <c r="F8" s="90">
        <f>SUM(D8:E8)</f>
        <v>622</v>
      </c>
      <c r="G8" s="91">
        <f t="shared" ref="G8:G40" si="0">D8*100/C8</f>
        <v>88.857142857142861</v>
      </c>
      <c r="H8" s="91">
        <f t="shared" ref="H8:H40" si="1">D8*100/B8</f>
        <v>88.857142857142861</v>
      </c>
    </row>
    <row r="9" spans="1:8" s="88" customFormat="1" ht="42" x14ac:dyDescent="0.2">
      <c r="A9" s="89" t="s">
        <v>104</v>
      </c>
      <c r="B9" s="90">
        <f>B11+B12+B13</f>
        <v>700</v>
      </c>
      <c r="C9" s="90">
        <f>C11+C12+C13</f>
        <v>700</v>
      </c>
      <c r="D9" s="90">
        <f>D11+D12+D13</f>
        <v>622</v>
      </c>
      <c r="E9" s="90"/>
      <c r="F9" s="90">
        <f t="shared" ref="F9:F42" si="2">SUM(D9:E9)</f>
        <v>622</v>
      </c>
      <c r="G9" s="91">
        <f t="shared" si="0"/>
        <v>88.857142857142861</v>
      </c>
      <c r="H9" s="91">
        <f t="shared" si="1"/>
        <v>88.857142857142861</v>
      </c>
    </row>
    <row r="10" spans="1:8" s="88" customFormat="1" ht="42" x14ac:dyDescent="0.2">
      <c r="A10" s="89" t="s">
        <v>138</v>
      </c>
      <c r="B10" s="90">
        <f>B11+B12+B13</f>
        <v>700</v>
      </c>
      <c r="C10" s="90">
        <f>C11+C12+C13</f>
        <v>700</v>
      </c>
      <c r="D10" s="90">
        <f>D11+D12+D13</f>
        <v>622</v>
      </c>
      <c r="E10" s="90"/>
      <c r="F10" s="90">
        <f t="shared" si="2"/>
        <v>622</v>
      </c>
      <c r="G10" s="91">
        <f t="shared" si="0"/>
        <v>88.857142857142861</v>
      </c>
      <c r="H10" s="91">
        <f t="shared" si="1"/>
        <v>88.857142857142861</v>
      </c>
    </row>
    <row r="11" spans="1:8" x14ac:dyDescent="0.2">
      <c r="A11" s="98" t="s">
        <v>9</v>
      </c>
      <c r="B11" s="99">
        <v>60</v>
      </c>
      <c r="C11" s="99">
        <v>60</v>
      </c>
      <c r="D11" s="99">
        <v>31</v>
      </c>
      <c r="E11" s="99"/>
      <c r="F11" s="99">
        <f t="shared" si="2"/>
        <v>31</v>
      </c>
      <c r="G11" s="100">
        <f t="shared" si="0"/>
        <v>51.666666666666664</v>
      </c>
      <c r="H11" s="100">
        <f t="shared" si="1"/>
        <v>51.666666666666664</v>
      </c>
    </row>
    <row r="12" spans="1:8" x14ac:dyDescent="0.2">
      <c r="A12" s="98" t="s">
        <v>7</v>
      </c>
      <c r="B12" s="99">
        <v>240</v>
      </c>
      <c r="C12" s="99">
        <v>240</v>
      </c>
      <c r="D12" s="99">
        <v>230</v>
      </c>
      <c r="E12" s="99"/>
      <c r="F12" s="99">
        <f t="shared" si="2"/>
        <v>230</v>
      </c>
      <c r="G12" s="100">
        <f t="shared" si="0"/>
        <v>95.833333333333329</v>
      </c>
      <c r="H12" s="100">
        <f t="shared" si="1"/>
        <v>95.833333333333329</v>
      </c>
    </row>
    <row r="13" spans="1:8" x14ac:dyDescent="0.2">
      <c r="A13" s="98" t="s">
        <v>8</v>
      </c>
      <c r="B13" s="99">
        <v>400</v>
      </c>
      <c r="C13" s="99">
        <v>400</v>
      </c>
      <c r="D13" s="99">
        <v>361</v>
      </c>
      <c r="E13" s="99"/>
      <c r="F13" s="99">
        <f t="shared" si="2"/>
        <v>361</v>
      </c>
      <c r="G13" s="100">
        <f t="shared" si="0"/>
        <v>90.25</v>
      </c>
      <c r="H13" s="100">
        <f t="shared" si="1"/>
        <v>90.25</v>
      </c>
    </row>
    <row r="14" spans="1:8" s="88" customFormat="1" ht="23.25" customHeight="1" x14ac:dyDescent="0.2">
      <c r="A14" s="89" t="s">
        <v>93</v>
      </c>
      <c r="B14" s="90">
        <f>B16</f>
        <v>1640</v>
      </c>
      <c r="C14" s="90">
        <f>C16</f>
        <v>1360</v>
      </c>
      <c r="D14" s="90">
        <f>D17+D18+D19+D22+D25+D26</f>
        <v>1579</v>
      </c>
      <c r="E14" s="90"/>
      <c r="F14" s="90">
        <f t="shared" si="2"/>
        <v>1579</v>
      </c>
      <c r="G14" s="91">
        <f t="shared" si="0"/>
        <v>116.10294117647059</v>
      </c>
      <c r="H14" s="91">
        <f t="shared" si="1"/>
        <v>96.280487804878049</v>
      </c>
    </row>
    <row r="15" spans="1:8" s="88" customFormat="1" x14ac:dyDescent="0.2">
      <c r="A15" s="89" t="s">
        <v>105</v>
      </c>
      <c r="B15" s="90">
        <f>B16</f>
        <v>1640</v>
      </c>
      <c r="C15" s="90">
        <f>C16</f>
        <v>1360</v>
      </c>
      <c r="D15" s="90">
        <f>D14</f>
        <v>1579</v>
      </c>
      <c r="E15" s="90"/>
      <c r="F15" s="90">
        <f t="shared" si="2"/>
        <v>1579</v>
      </c>
      <c r="G15" s="91">
        <f t="shared" si="0"/>
        <v>116.10294117647059</v>
      </c>
      <c r="H15" s="91">
        <f t="shared" si="1"/>
        <v>96.280487804878049</v>
      </c>
    </row>
    <row r="16" spans="1:8" s="88" customFormat="1" ht="42" x14ac:dyDescent="0.2">
      <c r="A16" s="89" t="s">
        <v>139</v>
      </c>
      <c r="B16" s="90">
        <f>B17+B18+B19+B22+B25+B26</f>
        <v>1640</v>
      </c>
      <c r="C16" s="90">
        <f>C17+C18+C19+C22+C25+C26</f>
        <v>1360</v>
      </c>
      <c r="D16" s="90">
        <f>D14</f>
        <v>1579</v>
      </c>
      <c r="E16" s="90"/>
      <c r="F16" s="90">
        <f t="shared" si="2"/>
        <v>1579</v>
      </c>
      <c r="G16" s="91">
        <f t="shared" si="0"/>
        <v>116.10294117647059</v>
      </c>
      <c r="H16" s="91">
        <f t="shared" si="1"/>
        <v>96.280487804878049</v>
      </c>
    </row>
    <row r="17" spans="1:8" ht="42" x14ac:dyDescent="0.2">
      <c r="A17" s="32" t="s">
        <v>140</v>
      </c>
      <c r="B17" s="94">
        <v>300</v>
      </c>
      <c r="C17" s="94">
        <v>200</v>
      </c>
      <c r="D17" s="94">
        <v>157</v>
      </c>
      <c r="E17" s="94"/>
      <c r="F17" s="94">
        <f t="shared" si="2"/>
        <v>157</v>
      </c>
      <c r="G17" s="95">
        <f t="shared" si="0"/>
        <v>78.5</v>
      </c>
      <c r="H17" s="95">
        <f t="shared" si="1"/>
        <v>52.333333333333336</v>
      </c>
    </row>
    <row r="18" spans="1:8" x14ac:dyDescent="0.2">
      <c r="A18" s="32" t="s">
        <v>47</v>
      </c>
      <c r="B18" s="94">
        <v>140</v>
      </c>
      <c r="C18" s="94">
        <v>100</v>
      </c>
      <c r="D18" s="94">
        <v>101</v>
      </c>
      <c r="E18" s="94"/>
      <c r="F18" s="94">
        <f t="shared" si="2"/>
        <v>101</v>
      </c>
      <c r="G18" s="95">
        <f t="shared" si="0"/>
        <v>101</v>
      </c>
      <c r="H18" s="95">
        <f t="shared" si="1"/>
        <v>72.142857142857139</v>
      </c>
    </row>
    <row r="19" spans="1:8" s="88" customFormat="1" ht="23.25" customHeight="1" x14ac:dyDescent="0.2">
      <c r="A19" s="45" t="s">
        <v>95</v>
      </c>
      <c r="B19" s="94">
        <f>B20+B21</f>
        <v>180</v>
      </c>
      <c r="C19" s="94">
        <f>C20+C21</f>
        <v>120</v>
      </c>
      <c r="D19" s="94">
        <f>D20+D21</f>
        <v>181</v>
      </c>
      <c r="E19" s="94"/>
      <c r="F19" s="94">
        <f t="shared" si="2"/>
        <v>181</v>
      </c>
      <c r="G19" s="95">
        <f t="shared" si="0"/>
        <v>150.83333333333334</v>
      </c>
      <c r="H19" s="95">
        <f t="shared" si="1"/>
        <v>100.55555555555556</v>
      </c>
    </row>
    <row r="20" spans="1:8" x14ac:dyDescent="0.2">
      <c r="A20" s="98" t="s">
        <v>5</v>
      </c>
      <c r="B20" s="99">
        <v>100</v>
      </c>
      <c r="C20" s="99">
        <v>60</v>
      </c>
      <c r="D20" s="99">
        <v>101</v>
      </c>
      <c r="E20" s="99"/>
      <c r="F20" s="99">
        <f t="shared" si="2"/>
        <v>101</v>
      </c>
      <c r="G20" s="100">
        <f t="shared" si="0"/>
        <v>168.33333333333334</v>
      </c>
      <c r="H20" s="100">
        <f t="shared" si="1"/>
        <v>101</v>
      </c>
    </row>
    <row r="21" spans="1:8" x14ac:dyDescent="0.2">
      <c r="A21" s="98" t="s">
        <v>6</v>
      </c>
      <c r="B21" s="99">
        <v>80</v>
      </c>
      <c r="C21" s="99">
        <v>60</v>
      </c>
      <c r="D21" s="99">
        <v>80</v>
      </c>
      <c r="E21" s="99"/>
      <c r="F21" s="99">
        <f t="shared" si="2"/>
        <v>80</v>
      </c>
      <c r="G21" s="100">
        <f t="shared" si="0"/>
        <v>133.33333333333334</v>
      </c>
      <c r="H21" s="100">
        <f t="shared" si="1"/>
        <v>100</v>
      </c>
    </row>
    <row r="22" spans="1:8" s="88" customFormat="1" ht="42" x14ac:dyDescent="0.2">
      <c r="A22" s="32" t="s">
        <v>96</v>
      </c>
      <c r="B22" s="94">
        <f>B23+B24</f>
        <v>180</v>
      </c>
      <c r="C22" s="94">
        <f>C23+C24</f>
        <v>180</v>
      </c>
      <c r="D22" s="94">
        <f>D23+D24</f>
        <v>152</v>
      </c>
      <c r="E22" s="94"/>
      <c r="F22" s="94">
        <f t="shared" si="2"/>
        <v>152</v>
      </c>
      <c r="G22" s="95">
        <f t="shared" si="0"/>
        <v>84.444444444444443</v>
      </c>
      <c r="H22" s="95">
        <f t="shared" si="1"/>
        <v>84.444444444444443</v>
      </c>
    </row>
    <row r="23" spans="1:8" x14ac:dyDescent="0.2">
      <c r="A23" s="98" t="s">
        <v>7</v>
      </c>
      <c r="B23" s="99">
        <v>100</v>
      </c>
      <c r="C23" s="99">
        <v>100</v>
      </c>
      <c r="D23" s="99">
        <v>72</v>
      </c>
      <c r="E23" s="99"/>
      <c r="F23" s="99">
        <f t="shared" si="2"/>
        <v>72</v>
      </c>
      <c r="G23" s="100">
        <f t="shared" si="0"/>
        <v>72</v>
      </c>
      <c r="H23" s="100">
        <f t="shared" si="1"/>
        <v>72</v>
      </c>
    </row>
    <row r="24" spans="1:8" x14ac:dyDescent="0.2">
      <c r="A24" s="98" t="s">
        <v>8</v>
      </c>
      <c r="B24" s="99">
        <v>80</v>
      </c>
      <c r="C24" s="99">
        <v>80</v>
      </c>
      <c r="D24" s="99">
        <v>80</v>
      </c>
      <c r="E24" s="99"/>
      <c r="F24" s="99">
        <f t="shared" si="2"/>
        <v>80</v>
      </c>
      <c r="G24" s="100">
        <v>0</v>
      </c>
      <c r="H24" s="100">
        <f t="shared" si="1"/>
        <v>100</v>
      </c>
    </row>
    <row r="25" spans="1:8" s="88" customFormat="1" ht="42" x14ac:dyDescent="0.2">
      <c r="A25" s="32" t="s">
        <v>141</v>
      </c>
      <c r="B25" s="94">
        <v>40</v>
      </c>
      <c r="C25" s="94">
        <v>40</v>
      </c>
      <c r="D25" s="94">
        <v>24</v>
      </c>
      <c r="E25" s="94"/>
      <c r="F25" s="94">
        <f t="shared" si="2"/>
        <v>24</v>
      </c>
      <c r="G25" s="93">
        <f t="shared" si="0"/>
        <v>60</v>
      </c>
      <c r="H25" s="95">
        <f t="shared" si="1"/>
        <v>60</v>
      </c>
    </row>
    <row r="26" spans="1:8" s="88" customFormat="1" ht="23.25" customHeight="1" x14ac:dyDescent="0.2">
      <c r="A26" s="45" t="s">
        <v>98</v>
      </c>
      <c r="B26" s="94">
        <f>B27+B28+B29</f>
        <v>800</v>
      </c>
      <c r="C26" s="94">
        <f>C27+C28+C29</f>
        <v>720</v>
      </c>
      <c r="D26" s="94">
        <f>D27+D28+D29</f>
        <v>964</v>
      </c>
      <c r="E26" s="94"/>
      <c r="F26" s="94">
        <f t="shared" si="2"/>
        <v>964</v>
      </c>
      <c r="G26" s="95">
        <f t="shared" si="0"/>
        <v>133.88888888888889</v>
      </c>
      <c r="H26" s="95">
        <f t="shared" si="1"/>
        <v>120.5</v>
      </c>
    </row>
    <row r="27" spans="1:8" x14ac:dyDescent="0.2">
      <c r="A27" s="98" t="s">
        <v>9</v>
      </c>
      <c r="B27" s="99">
        <v>20</v>
      </c>
      <c r="C27" s="99">
        <v>20</v>
      </c>
      <c r="D27" s="99">
        <v>31</v>
      </c>
      <c r="E27" s="99"/>
      <c r="F27" s="99">
        <f t="shared" si="2"/>
        <v>31</v>
      </c>
      <c r="G27" s="100">
        <f t="shared" si="0"/>
        <v>155</v>
      </c>
      <c r="H27" s="100">
        <f t="shared" si="1"/>
        <v>155</v>
      </c>
    </row>
    <row r="28" spans="1:8" x14ac:dyDescent="0.2">
      <c r="A28" s="98" t="s">
        <v>107</v>
      </c>
      <c r="B28" s="99">
        <v>120</v>
      </c>
      <c r="C28" s="99">
        <v>120</v>
      </c>
      <c r="D28" s="99">
        <v>126</v>
      </c>
      <c r="E28" s="99"/>
      <c r="F28" s="99">
        <f t="shared" si="2"/>
        <v>126</v>
      </c>
      <c r="G28" s="100">
        <f t="shared" si="0"/>
        <v>105</v>
      </c>
      <c r="H28" s="100">
        <f t="shared" si="1"/>
        <v>105</v>
      </c>
    </row>
    <row r="29" spans="1:8" x14ac:dyDescent="0.2">
      <c r="A29" s="98" t="s">
        <v>108</v>
      </c>
      <c r="B29" s="99">
        <v>660</v>
      </c>
      <c r="C29" s="99">
        <v>580</v>
      </c>
      <c r="D29" s="99">
        <v>807</v>
      </c>
      <c r="E29" s="99"/>
      <c r="F29" s="99">
        <f t="shared" si="2"/>
        <v>807</v>
      </c>
      <c r="G29" s="100">
        <f t="shared" si="0"/>
        <v>139.13793103448276</v>
      </c>
      <c r="H29" s="100">
        <f t="shared" si="1"/>
        <v>122.27272727272727</v>
      </c>
    </row>
    <row r="30" spans="1:8" s="88" customFormat="1" x14ac:dyDescent="0.2">
      <c r="A30" s="89" t="s">
        <v>50</v>
      </c>
      <c r="B30" s="90">
        <f>B31</f>
        <v>80</v>
      </c>
      <c r="C30" s="90">
        <f>C31</f>
        <v>40</v>
      </c>
      <c r="D30" s="90">
        <f>D32+D33</f>
        <v>40</v>
      </c>
      <c r="E30" s="90"/>
      <c r="F30" s="90">
        <f t="shared" si="2"/>
        <v>40</v>
      </c>
      <c r="G30" s="92">
        <f t="shared" si="0"/>
        <v>100</v>
      </c>
      <c r="H30" s="91">
        <f t="shared" si="1"/>
        <v>50</v>
      </c>
    </row>
    <row r="31" spans="1:8" s="88" customFormat="1" x14ac:dyDescent="0.2">
      <c r="A31" s="89" t="s">
        <v>69</v>
      </c>
      <c r="B31" s="90">
        <f>B32+B33</f>
        <v>80</v>
      </c>
      <c r="C31" s="90">
        <f>C32+C33</f>
        <v>40</v>
      </c>
      <c r="D31" s="90">
        <f>D30</f>
        <v>40</v>
      </c>
      <c r="E31" s="90"/>
      <c r="F31" s="90">
        <f t="shared" si="2"/>
        <v>40</v>
      </c>
      <c r="G31" s="92">
        <f t="shared" si="0"/>
        <v>100</v>
      </c>
      <c r="H31" s="91">
        <f t="shared" si="1"/>
        <v>50</v>
      </c>
    </row>
    <row r="32" spans="1:8" ht="23.25" customHeight="1" x14ac:dyDescent="0.2">
      <c r="A32" s="32" t="s">
        <v>51</v>
      </c>
      <c r="B32" s="94">
        <v>40</v>
      </c>
      <c r="C32" s="94">
        <v>20</v>
      </c>
      <c r="D32" s="94">
        <v>20</v>
      </c>
      <c r="E32" s="94"/>
      <c r="F32" s="94">
        <f t="shared" si="2"/>
        <v>20</v>
      </c>
      <c r="G32" s="95">
        <f t="shared" si="0"/>
        <v>100</v>
      </c>
      <c r="H32" s="95">
        <f t="shared" si="1"/>
        <v>50</v>
      </c>
    </row>
    <row r="33" spans="1:8" x14ac:dyDescent="0.2">
      <c r="A33" s="32" t="s">
        <v>20</v>
      </c>
      <c r="B33" s="94">
        <v>40</v>
      </c>
      <c r="C33" s="94">
        <v>20</v>
      </c>
      <c r="D33" s="94">
        <v>20</v>
      </c>
      <c r="E33" s="94"/>
      <c r="F33" s="94">
        <f t="shared" si="2"/>
        <v>20</v>
      </c>
      <c r="G33" s="95">
        <v>0</v>
      </c>
      <c r="H33" s="95">
        <f t="shared" si="1"/>
        <v>50</v>
      </c>
    </row>
    <row r="34" spans="1:8" s="88" customFormat="1" x14ac:dyDescent="0.2">
      <c r="A34" s="89" t="s">
        <v>13</v>
      </c>
      <c r="B34" s="90">
        <f>B35</f>
        <v>5740</v>
      </c>
      <c r="C34" s="90">
        <f>C35</f>
        <v>4390</v>
      </c>
      <c r="D34" s="90">
        <f>D36+D37+D38+D39+D40</f>
        <v>5117</v>
      </c>
      <c r="E34" s="90"/>
      <c r="F34" s="90">
        <f t="shared" si="2"/>
        <v>5117</v>
      </c>
      <c r="G34" s="91">
        <f t="shared" si="0"/>
        <v>116.56036446469248</v>
      </c>
      <c r="H34" s="91">
        <f t="shared" si="1"/>
        <v>89.146341463414629</v>
      </c>
    </row>
    <row r="35" spans="1:8" s="88" customFormat="1" ht="42" x14ac:dyDescent="0.2">
      <c r="A35" s="89" t="s">
        <v>70</v>
      </c>
      <c r="B35" s="90">
        <f>B36+B37+B38+B39+B40</f>
        <v>5740</v>
      </c>
      <c r="C35" s="90">
        <f>C36+C37+C38+C39+C40</f>
        <v>4390</v>
      </c>
      <c r="D35" s="90">
        <f>D34</f>
        <v>5117</v>
      </c>
      <c r="E35" s="90"/>
      <c r="F35" s="90">
        <f t="shared" si="2"/>
        <v>5117</v>
      </c>
      <c r="G35" s="91">
        <f t="shared" si="0"/>
        <v>116.56036446469248</v>
      </c>
      <c r="H35" s="91">
        <f t="shared" si="1"/>
        <v>89.146341463414629</v>
      </c>
    </row>
    <row r="36" spans="1:8" x14ac:dyDescent="0.2">
      <c r="A36" s="32" t="s">
        <v>53</v>
      </c>
      <c r="B36" s="94">
        <v>100</v>
      </c>
      <c r="C36" s="94">
        <v>100</v>
      </c>
      <c r="D36" s="94">
        <v>100</v>
      </c>
      <c r="E36" s="94"/>
      <c r="F36" s="94">
        <f t="shared" si="2"/>
        <v>100</v>
      </c>
      <c r="G36" s="95">
        <f t="shared" si="0"/>
        <v>100</v>
      </c>
      <c r="H36" s="95">
        <f t="shared" si="1"/>
        <v>100</v>
      </c>
    </row>
    <row r="37" spans="1:8" x14ac:dyDescent="0.2">
      <c r="A37" s="32" t="s">
        <v>54</v>
      </c>
      <c r="B37" s="94">
        <v>100</v>
      </c>
      <c r="C37" s="94">
        <v>100</v>
      </c>
      <c r="D37" s="94">
        <v>82</v>
      </c>
      <c r="E37" s="94"/>
      <c r="F37" s="94">
        <f t="shared" si="2"/>
        <v>82</v>
      </c>
      <c r="G37" s="95">
        <f t="shared" si="0"/>
        <v>82</v>
      </c>
      <c r="H37" s="95">
        <f t="shared" si="1"/>
        <v>82</v>
      </c>
    </row>
    <row r="38" spans="1:8" ht="24.75" customHeight="1" x14ac:dyDescent="0.2">
      <c r="A38" s="32" t="s">
        <v>99</v>
      </c>
      <c r="B38" s="94">
        <v>740</v>
      </c>
      <c r="C38" s="94">
        <v>740</v>
      </c>
      <c r="D38" s="94">
        <v>870</v>
      </c>
      <c r="E38" s="94"/>
      <c r="F38" s="94">
        <f t="shared" si="2"/>
        <v>870</v>
      </c>
      <c r="G38" s="95">
        <f t="shared" si="0"/>
        <v>117.56756756756756</v>
      </c>
      <c r="H38" s="95">
        <f t="shared" si="1"/>
        <v>117.56756756756756</v>
      </c>
    </row>
    <row r="39" spans="1:8" ht="42" x14ac:dyDescent="0.2">
      <c r="A39" s="32" t="s">
        <v>142</v>
      </c>
      <c r="B39" s="94">
        <v>4700</v>
      </c>
      <c r="C39" s="94">
        <v>3350</v>
      </c>
      <c r="D39" s="94">
        <v>3900</v>
      </c>
      <c r="E39" s="94"/>
      <c r="F39" s="94">
        <f t="shared" si="2"/>
        <v>3900</v>
      </c>
      <c r="G39" s="95">
        <f t="shared" si="0"/>
        <v>116.41791044776119</v>
      </c>
      <c r="H39" s="95">
        <f t="shared" si="1"/>
        <v>82.978723404255319</v>
      </c>
    </row>
    <row r="40" spans="1:8" ht="63" x14ac:dyDescent="0.2">
      <c r="A40" s="32" t="s">
        <v>143</v>
      </c>
      <c r="B40" s="94">
        <v>100</v>
      </c>
      <c r="C40" s="94">
        <v>100</v>
      </c>
      <c r="D40" s="94">
        <v>165</v>
      </c>
      <c r="E40" s="94"/>
      <c r="F40" s="94">
        <f t="shared" si="2"/>
        <v>165</v>
      </c>
      <c r="G40" s="95">
        <f t="shared" si="0"/>
        <v>165</v>
      </c>
      <c r="H40" s="95">
        <f t="shared" si="1"/>
        <v>165</v>
      </c>
    </row>
    <row r="41" spans="1:8" x14ac:dyDescent="0.2">
      <c r="A41" s="89" t="s">
        <v>101</v>
      </c>
      <c r="B41" s="90"/>
      <c r="C41" s="90"/>
      <c r="D41" s="90"/>
      <c r="E41" s="90">
        <v>294</v>
      </c>
      <c r="F41" s="90">
        <f t="shared" si="2"/>
        <v>294</v>
      </c>
      <c r="G41" s="91"/>
      <c r="H41" s="91"/>
    </row>
    <row r="42" spans="1:8" x14ac:dyDescent="0.2">
      <c r="A42" s="89" t="s">
        <v>102</v>
      </c>
      <c r="B42" s="90"/>
      <c r="C42" s="90"/>
      <c r="D42" s="90"/>
      <c r="E42" s="90">
        <v>375</v>
      </c>
      <c r="F42" s="90">
        <f t="shared" si="2"/>
        <v>375</v>
      </c>
      <c r="G42" s="91"/>
      <c r="H42" s="91"/>
    </row>
  </sheetData>
  <mergeCells count="12">
    <mergeCell ref="G5:G6"/>
    <mergeCell ref="H5:H6"/>
    <mergeCell ref="A1:H1"/>
    <mergeCell ref="A2:H2"/>
    <mergeCell ref="A3:H3"/>
    <mergeCell ref="A4:A6"/>
    <mergeCell ref="B4:C4"/>
    <mergeCell ref="D4:H4"/>
    <mergeCell ref="B5:B6"/>
    <mergeCell ref="C5:C6"/>
    <mergeCell ref="D5:E5"/>
    <mergeCell ref="F5:F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11</vt:i4>
      </vt:variant>
      <vt:variant>
        <vt:lpstr>ช่วงที่มีชื่อ</vt:lpstr>
      </vt:variant>
      <vt:variant>
        <vt:i4>8</vt:i4>
      </vt:variant>
    </vt:vector>
  </HeadingPairs>
  <TitlesOfParts>
    <vt:vector size="19" baseType="lpstr">
      <vt:lpstr>แผน</vt:lpstr>
      <vt:lpstr>ก.ย.58</vt:lpstr>
      <vt:lpstr>ต.ค.58</vt:lpstr>
      <vt:lpstr>พ.ย.58</vt:lpstr>
      <vt:lpstr>ธ.ค.58</vt:lpstr>
      <vt:lpstr>มค59</vt:lpstr>
      <vt:lpstr>กพ59</vt:lpstr>
      <vt:lpstr>มีค59</vt:lpstr>
      <vt:lpstr>เมย59</vt:lpstr>
      <vt:lpstr>พค59</vt:lpstr>
      <vt:lpstr>Sheet1</vt:lpstr>
      <vt:lpstr>ก.ย.58!Print_Titles</vt:lpstr>
      <vt:lpstr>กพ59!Print_Titles</vt:lpstr>
      <vt:lpstr>ต.ค.58!Print_Titles</vt:lpstr>
      <vt:lpstr>ธ.ค.58!Print_Titles</vt:lpstr>
      <vt:lpstr>แผน!Print_Titles</vt:lpstr>
      <vt:lpstr>พ.ย.58!Print_Titles</vt:lpstr>
      <vt:lpstr>มค59!Print_Titles</vt:lpstr>
      <vt:lpstr>มีค59!Print_Titles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hp</cp:lastModifiedBy>
  <cp:lastPrinted>2016-04-29T06:58:52Z</cp:lastPrinted>
  <dcterms:created xsi:type="dcterms:W3CDTF">2015-04-16T07:43:01Z</dcterms:created>
  <dcterms:modified xsi:type="dcterms:W3CDTF">2016-05-02T08:58:38Z</dcterms:modified>
</cp:coreProperties>
</file>