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120" yWindow="240" windowWidth="13275" windowHeight="6825" tabRatio="620" activeTab="8"/>
  </bookViews>
  <sheets>
    <sheet name="ตารางที่ 1" sheetId="3" r:id="rId1"/>
    <sheet name="ตารางที่ 2" sheetId="20" r:id="rId2"/>
    <sheet name="ตารางที่ 3." sheetId="24" r:id="rId3"/>
    <sheet name="ตารางที่ 4." sheetId="19" r:id="rId4"/>
    <sheet name="ตารางที่ 5" sheetId="16" r:id="rId5"/>
    <sheet name="ตารางที่ 6" sheetId="15" r:id="rId6"/>
    <sheet name="ตารางที่ 7" sheetId="13" r:id="rId7"/>
    <sheet name="ตารางที่ 8" sheetId="6" r:id="rId8"/>
    <sheet name="ตารางที่ 9" sheetId="22" r:id="rId9"/>
    <sheet name="Sheet12" sheetId="23" r:id="rId10"/>
  </sheets>
  <definedNames>
    <definedName name="_xlnm.Print_Area" localSheetId="7">'ตารางที่ 8'!$A$1:$AK$36</definedName>
    <definedName name="_xlnm.Print_Area" localSheetId="8">'ตารางที่ 9'!$A$1:$J$29</definedName>
    <definedName name="_xlnm.Print_Titles" localSheetId="1">'ตารางที่ 2'!$7:$11</definedName>
    <definedName name="_xlnm.Print_Titles" localSheetId="2">'ตารางที่ 3.'!$7:$9</definedName>
    <definedName name="_xlnm.Print_Titles" localSheetId="3">'ตารางที่ 4.'!$7:$9</definedName>
    <definedName name="_xlnm.Print_Titles" localSheetId="7">'ตารางที่ 8'!$8:$16</definedName>
  </definedNames>
  <calcPr calcId="152511"/>
</workbook>
</file>

<file path=xl/calcChain.xml><?xml version="1.0" encoding="utf-8"?>
<calcChain xmlns="http://schemas.openxmlformats.org/spreadsheetml/2006/main">
  <c r="T16" i="13" l="1"/>
  <c r="T17" i="13"/>
  <c r="T18" i="13"/>
  <c r="T19" i="13"/>
  <c r="T21" i="13"/>
  <c r="S16" i="13"/>
  <c r="S17" i="13"/>
  <c r="S18" i="13"/>
  <c r="S19" i="13"/>
  <c r="S21" i="13"/>
  <c r="AA25" i="6"/>
  <c r="AA17" i="6"/>
  <c r="Z25" i="6"/>
  <c r="Y25" i="6"/>
  <c r="X25" i="6"/>
  <c r="W25" i="6"/>
  <c r="V25" i="6"/>
  <c r="U25" i="6"/>
  <c r="T25" i="6"/>
  <c r="S25" i="6"/>
  <c r="R25" i="6"/>
  <c r="P25" i="6"/>
  <c r="O25" i="6"/>
  <c r="N25" i="6"/>
  <c r="L25" i="6"/>
  <c r="K25" i="6"/>
  <c r="J25" i="6"/>
  <c r="I25" i="6"/>
  <c r="H25" i="6"/>
  <c r="G25" i="6"/>
  <c r="F25" i="6"/>
  <c r="D25" i="6"/>
  <c r="C25" i="6"/>
  <c r="Z17" i="6"/>
  <c r="J20" i="22"/>
  <c r="J15" i="22"/>
  <c r="H15" i="22"/>
  <c r="H20" i="22"/>
  <c r="W17" i="6"/>
  <c r="X17" i="6" s="1"/>
  <c r="G20" i="22"/>
  <c r="E20" i="22"/>
  <c r="D20" i="22"/>
  <c r="B20" i="22"/>
  <c r="Y17" i="6"/>
  <c r="N15" i="13" l="1"/>
  <c r="R16" i="13"/>
  <c r="R17" i="13"/>
  <c r="R18" i="13"/>
  <c r="R19" i="13"/>
  <c r="R21" i="13"/>
  <c r="I17" i="13"/>
  <c r="I18" i="13"/>
  <c r="I19" i="13"/>
  <c r="I21" i="13"/>
  <c r="I16" i="13"/>
  <c r="T31" i="15"/>
  <c r="T32" i="15"/>
  <c r="T33" i="15"/>
  <c r="S20" i="15"/>
  <c r="S21" i="15"/>
  <c r="S24" i="15"/>
  <c r="S25" i="15"/>
  <c r="S26" i="15"/>
  <c r="S30" i="15"/>
  <c r="S31" i="15"/>
  <c r="S32" i="15"/>
  <c r="S33" i="15"/>
  <c r="S34" i="15"/>
  <c r="S19" i="15"/>
  <c r="R31" i="15"/>
  <c r="I23" i="20" l="1"/>
  <c r="I15" i="16" l="1"/>
  <c r="N17" i="13"/>
  <c r="N34" i="15"/>
  <c r="F33" i="15"/>
  <c r="R33" i="15" s="1"/>
  <c r="F32" i="15"/>
  <c r="R32" i="15" s="1"/>
  <c r="F26" i="15"/>
  <c r="N30" i="15"/>
  <c r="N27" i="15"/>
  <c r="Q27" i="15" s="1"/>
  <c r="N26" i="15"/>
  <c r="N25" i="15"/>
  <c r="N24" i="15"/>
  <c r="R24" i="15" s="1"/>
  <c r="N22" i="15"/>
  <c r="Q22" i="15" s="1"/>
  <c r="N21" i="15"/>
  <c r="N20" i="15"/>
  <c r="N19" i="15"/>
  <c r="N18" i="15"/>
  <c r="Q18" i="15" s="1"/>
  <c r="N16" i="15"/>
  <c r="Q16" i="15" s="1"/>
  <c r="N15" i="15"/>
  <c r="Q15" i="15" s="1"/>
  <c r="I13" i="16"/>
  <c r="I12" i="16"/>
  <c r="I11" i="16"/>
  <c r="G15" i="16"/>
  <c r="F15" i="16"/>
  <c r="E15" i="16"/>
  <c r="D15" i="16"/>
  <c r="C15" i="16"/>
  <c r="B15" i="16"/>
  <c r="F11" i="16"/>
  <c r="F13" i="16"/>
  <c r="Q19" i="15" l="1"/>
  <c r="T19" i="15" s="1"/>
  <c r="R19" i="15"/>
  <c r="Q30" i="15"/>
  <c r="T30" i="15" s="1"/>
  <c r="R30" i="15"/>
  <c r="Q25" i="15"/>
  <c r="T25" i="15" s="1"/>
  <c r="R25" i="15"/>
  <c r="Q24" i="15"/>
  <c r="T24" i="15" s="1"/>
  <c r="Q34" i="15"/>
  <c r="T34" i="15" s="1"/>
  <c r="R34" i="15"/>
  <c r="Q20" i="15"/>
  <c r="T20" i="15" s="1"/>
  <c r="R20" i="15"/>
  <c r="Q21" i="15"/>
  <c r="T21" i="15" s="1"/>
  <c r="R21" i="15"/>
  <c r="Q26" i="15"/>
  <c r="T26" i="15" s="1"/>
  <c r="R26" i="15"/>
  <c r="I28" i="19"/>
  <c r="I12" i="19"/>
  <c r="I14" i="19"/>
  <c r="I15" i="19"/>
  <c r="I16" i="19"/>
  <c r="I17" i="19"/>
  <c r="I18" i="19"/>
  <c r="I20" i="19"/>
  <c r="I21" i="19"/>
  <c r="I22" i="19"/>
  <c r="I23" i="19"/>
  <c r="I26" i="19"/>
  <c r="I11" i="19"/>
  <c r="G30" i="19"/>
  <c r="F28" i="19"/>
  <c r="F26" i="19"/>
  <c r="F23" i="19"/>
  <c r="F22" i="19"/>
  <c r="F21" i="19"/>
  <c r="F20" i="19"/>
  <c r="F18" i="19"/>
  <c r="F17" i="19"/>
  <c r="F16" i="19"/>
  <c r="F15" i="19"/>
  <c r="F14" i="19"/>
  <c r="F12" i="19"/>
  <c r="F11" i="19"/>
  <c r="E27" i="19"/>
  <c r="B84" i="24"/>
  <c r="E81" i="24"/>
  <c r="E80" i="24"/>
  <c r="E79" i="24"/>
  <c r="E78" i="24"/>
  <c r="E77" i="24"/>
  <c r="E76" i="24"/>
  <c r="E75" i="24"/>
  <c r="E74" i="24"/>
  <c r="E73" i="24"/>
  <c r="E72" i="24"/>
  <c r="E71" i="24"/>
  <c r="E70" i="24"/>
  <c r="E69" i="24"/>
  <c r="E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E34" i="24"/>
  <c r="E33" i="24"/>
  <c r="E32" i="24"/>
  <c r="E31" i="24"/>
  <c r="E30" i="24"/>
  <c r="E29" i="24"/>
  <c r="E28" i="24"/>
  <c r="E27" i="24"/>
  <c r="E26" i="24"/>
  <c r="E25" i="24"/>
  <c r="E24" i="24"/>
  <c r="E23" i="24"/>
  <c r="E35" i="24" s="1"/>
  <c r="E21" i="24"/>
  <c r="E20" i="24"/>
  <c r="E19" i="24"/>
  <c r="E18" i="24"/>
  <c r="E17" i="24"/>
  <c r="E16" i="24"/>
  <c r="E15" i="24"/>
  <c r="E14" i="24"/>
  <c r="E13" i="24"/>
  <c r="E12" i="24"/>
  <c r="E11" i="24"/>
  <c r="E10" i="24"/>
  <c r="C81" i="24"/>
  <c r="C58" i="24"/>
  <c r="C35" i="24"/>
  <c r="E22" i="24" l="1"/>
  <c r="C22" i="24"/>
  <c r="H23" i="20" l="1"/>
  <c r="F23" i="20"/>
  <c r="E23" i="20"/>
  <c r="D23" i="20"/>
  <c r="C23" i="20"/>
  <c r="G13" i="20"/>
  <c r="G23" i="20" s="1"/>
  <c r="M13" i="20"/>
  <c r="M23" i="20" s="1"/>
  <c r="B23" i="20"/>
  <c r="C24" i="3"/>
  <c r="E10" i="3"/>
  <c r="E11" i="3"/>
  <c r="E12" i="3"/>
  <c r="E13" i="3"/>
  <c r="E14" i="3"/>
  <c r="E15" i="3"/>
  <c r="E16" i="3"/>
  <c r="D18" i="3"/>
  <c r="E18" i="3" s="1"/>
  <c r="E9" i="3"/>
  <c r="C18" i="3"/>
  <c r="B18" i="3"/>
  <c r="N23" i="20" l="1"/>
  <c r="N13" i="20"/>
</calcChain>
</file>

<file path=xl/sharedStrings.xml><?xml version="1.0" encoding="utf-8"?>
<sst xmlns="http://schemas.openxmlformats.org/spreadsheetml/2006/main" count="757" uniqueCount="341">
  <si>
    <t>ประเภทค่าใช้จ่าย</t>
  </si>
  <si>
    <t>(1)</t>
  </si>
  <si>
    <t>(2)</t>
  </si>
  <si>
    <t>(3)</t>
  </si>
  <si>
    <t>(4)</t>
  </si>
  <si>
    <t>(5)</t>
  </si>
  <si>
    <t>(หน่วย : บาท)</t>
  </si>
  <si>
    <t>เงินในงบประมาณ</t>
  </si>
  <si>
    <t>เงินนอกงบประมาณ</t>
  </si>
  <si>
    <t>งบกลาง</t>
  </si>
  <si>
    <t>รวม</t>
  </si>
  <si>
    <t>1. ค่าใช้จ่ายบุคลากร</t>
  </si>
  <si>
    <t>2. ค่าใช้จ่ายด้านการฝึกอบรม</t>
  </si>
  <si>
    <t>3. ค่าใช้จ่ายเดินทาง</t>
  </si>
  <si>
    <t>6. ค่าเสื่อมราคาและค่าตัดจำหน่าย</t>
  </si>
  <si>
    <t>รวมต้นทุนผลผลิต</t>
  </si>
  <si>
    <t>หน่วย : บาท</t>
  </si>
  <si>
    <t>ค่าใช้จ่ายทางตรง</t>
  </si>
  <si>
    <t>ค่าใช้จ่ายทางอ้อม</t>
  </si>
  <si>
    <t>ศูนย์ต้นทุน</t>
  </si>
  <si>
    <t xml:space="preserve"> ค่าตอบแทน</t>
  </si>
  <si>
    <t xml:space="preserve"> ค่าเสื่อมราคา</t>
  </si>
  <si>
    <t>ค่าสาธารณูปโภค</t>
  </si>
  <si>
    <t xml:space="preserve"> ค่าใช้จ่ายบุคลากร</t>
  </si>
  <si>
    <t>ค่าใช้จ่ายอื่น</t>
  </si>
  <si>
    <t xml:space="preserve"> ใช้สอยและวัสดุ </t>
  </si>
  <si>
    <t>และค่าตัดจำหน่าย</t>
  </si>
  <si>
    <t>เงินใน</t>
  </si>
  <si>
    <t>เงินนอก</t>
  </si>
  <si>
    <t>ค่าเสื่อมราคา</t>
  </si>
  <si>
    <t>ต้นทุนรวม</t>
  </si>
  <si>
    <t>ปริมาณ</t>
  </si>
  <si>
    <t>หน่วยนับ</t>
  </si>
  <si>
    <t>ต้นทุนต่อหน่วย</t>
  </si>
  <si>
    <t>งบประมาณ</t>
  </si>
  <si>
    <t>คน</t>
  </si>
  <si>
    <t>ผลผลิตหลัก</t>
  </si>
  <si>
    <t>ผลการเปรียบเทียบ</t>
  </si>
  <si>
    <t>ค่าเสื่อม</t>
  </si>
  <si>
    <t>ต้นทุน</t>
  </si>
  <si>
    <t>หน่วย</t>
  </si>
  <si>
    <t>งปม.</t>
  </si>
  <si>
    <t>ราคา</t>
  </si>
  <si>
    <t>นับ</t>
  </si>
  <si>
    <t>ต่อหน่วย</t>
  </si>
  <si>
    <t>รวมต้นทุนทั้งสิ้น</t>
  </si>
  <si>
    <t>ต้นทุนคงที่</t>
  </si>
  <si>
    <t>ต้นทุนผันแปร</t>
  </si>
  <si>
    <t>ค่าใช้จ่ายอื่น ๆ</t>
  </si>
  <si>
    <t>คงที่เพิ่ม/</t>
  </si>
  <si>
    <t>ผันแปร</t>
  </si>
  <si>
    <t>รวมเพิ่ม/</t>
  </si>
  <si>
    <t>(ค่าล่วงเวลา)</t>
  </si>
  <si>
    <t>(เงินอุดหนุนฯ)</t>
  </si>
  <si>
    <t>และค่าตัด</t>
  </si>
  <si>
    <t>(ลด)%</t>
  </si>
  <si>
    <t>เพิ่ม/</t>
  </si>
  <si>
    <t>จำหน่าย</t>
  </si>
  <si>
    <t>(7)</t>
  </si>
  <si>
    <t>(8)</t>
  </si>
  <si>
    <t>(9)</t>
  </si>
  <si>
    <t>(13)</t>
  </si>
  <si>
    <t>(14)</t>
  </si>
  <si>
    <t>(15)</t>
  </si>
  <si>
    <t>ต้นทุนทางอ้อม</t>
  </si>
  <si>
    <t xml:space="preserve"> ต้นทุนคงที่</t>
  </si>
  <si>
    <t xml:space="preserve"> ต้นทุนผันแปร</t>
  </si>
  <si>
    <t>คงที่</t>
  </si>
  <si>
    <t>เพิ่ม/(ลด)%</t>
  </si>
  <si>
    <t>(3) = (1)+(2)</t>
  </si>
  <si>
    <t>(6) = (4)+(5)</t>
  </si>
  <si>
    <t>ค่าเสื่อมราคาและตัดจำหน่าย</t>
  </si>
  <si>
    <t>ค่าใช้จ่ายอื่น (เงินอุดหนุนเพื่อการดำเนินงาน)</t>
  </si>
  <si>
    <r>
      <t>ตารางที่ 1</t>
    </r>
    <r>
      <rPr>
        <b/>
        <sz val="20"/>
        <rFont val="TH SarabunPSK"/>
        <family val="2"/>
      </rPr>
      <t xml:space="preserve"> รายงานต้นทุนรวม โดยแยกประเภทตามแหล่งเงิน  </t>
    </r>
  </si>
  <si>
    <r>
      <t xml:space="preserve">ตารางที่ 2 </t>
    </r>
    <r>
      <rPr>
        <b/>
        <sz val="20"/>
        <rFont val="TH SarabunPSK"/>
        <family val="2"/>
      </rPr>
      <t xml:space="preserve">รายงานต้นทุนตามศูนย์ต้นทุนแยกตามประเภทค่าใช้จ่าย  </t>
    </r>
  </si>
  <si>
    <t xml:space="preserve">(คชจ.อบรม  </t>
  </si>
  <si>
    <t xml:space="preserve"> ค่าใช้จ่าย</t>
  </si>
  <si>
    <t>บุคลากร</t>
  </si>
  <si>
    <t>ค่าสาธารณู</t>
  </si>
  <si>
    <t>ปโภค</t>
  </si>
  <si>
    <t>(17)</t>
  </si>
  <si>
    <t>(19)</t>
  </si>
  <si>
    <t>(20)</t>
  </si>
  <si>
    <t>(6) = (2)+(3)</t>
  </si>
  <si>
    <t>+(4)+(5)</t>
  </si>
  <si>
    <t>(10)</t>
  </si>
  <si>
    <t>(11) = (7)+(8)</t>
  </si>
  <si>
    <t>+(9)+(10)</t>
  </si>
  <si>
    <t>(12) = (6)+(10)</t>
  </si>
  <si>
    <t>(16)</t>
  </si>
  <si>
    <t>(18) =(14)+(15)</t>
  </si>
  <si>
    <t>+(16)+(17)</t>
  </si>
  <si>
    <t>(21)</t>
  </si>
  <si>
    <t>(22)</t>
  </si>
  <si>
    <t>(23) = (19)+(20)</t>
  </si>
  <si>
    <t>+(21)+(22)</t>
  </si>
  <si>
    <t>(24) = (18)+(23)</t>
  </si>
  <si>
    <t>(25)=(18)-(6)</t>
  </si>
  <si>
    <t>(26)=(23)-(11)</t>
  </si>
  <si>
    <t>(27)=(24)-(12)</t>
  </si>
  <si>
    <t>ค่าตอบแทนใช้สอยและวัสดุ</t>
  </si>
  <si>
    <t>ค่าใช้จ่ายบุคลากร</t>
  </si>
  <si>
    <t>(7) = (4)-(1)</t>
  </si>
  <si>
    <t>(8) = (5)-(2)</t>
  </si>
  <si>
    <t>(9) = (6)-(3)</t>
  </si>
  <si>
    <t xml:space="preserve"> ค่าใช้จ่าย.....</t>
  </si>
  <si>
    <t>รวมทั้งสิ้น</t>
  </si>
  <si>
    <t>ศูนย์ต้นทุน (หน่วยงาน)</t>
  </si>
  <si>
    <t>(หน่วยงาน)</t>
  </si>
  <si>
    <t>ผลผลิตหลักที่ 1   เหตุผล</t>
  </si>
  <si>
    <t>ผลผลิตหลักที่ 2   เหตุผล</t>
  </si>
  <si>
    <t>หน่วยงานหลัก</t>
  </si>
  <si>
    <t>(5) =(1)+(2)+(3)+(4)</t>
  </si>
  <si>
    <t>(6)</t>
  </si>
  <si>
    <t>(11)</t>
  </si>
  <si>
    <t>(12)</t>
  </si>
  <si>
    <t>(13) = (8) ถึง</t>
  </si>
  <si>
    <t>(14) = (7)+(13)</t>
  </si>
  <si>
    <t>แหล่งของเงิน</t>
  </si>
  <si>
    <t>จำนวนเงิน</t>
  </si>
  <si>
    <t>สัดส่วน/</t>
  </si>
  <si>
    <t xml:space="preserve">              - เงินในงบประมาณ</t>
  </si>
  <si>
    <t>ฯลฯ</t>
  </si>
  <si>
    <t>(9) = (6)/(7)</t>
  </si>
  <si>
    <t>(9)=(6)/(7)</t>
  </si>
  <si>
    <t>(5) = (2)*(3)</t>
  </si>
  <si>
    <t>(6) =(2) ถึง (5)</t>
  </si>
  <si>
    <t>(17) = (14)/(15)</t>
  </si>
  <si>
    <t>(18) = (14)-(6)</t>
  </si>
  <si>
    <t>(19) = (15)-(7)</t>
  </si>
  <si>
    <t>*100/(6)</t>
  </si>
  <si>
    <t>*100/(7)</t>
  </si>
  <si>
    <t>เพิ่ม (ลด) %</t>
  </si>
  <si>
    <t>*100/(11)</t>
  </si>
  <si>
    <t>*100/(12)</t>
  </si>
  <si>
    <t>*100/ (1)</t>
  </si>
  <si>
    <t>*100/ (2)</t>
  </si>
  <si>
    <t>*100/ (3)</t>
  </si>
  <si>
    <t xml:space="preserve">(7) = (2) ถึง </t>
  </si>
  <si>
    <t>(6) = (2) ถึง (5)</t>
  </si>
  <si>
    <t>(อื่น ๆ นอกเหนือ</t>
  </si>
  <si>
    <t>จาก (8))</t>
  </si>
  <si>
    <t>จาก (7))</t>
  </si>
  <si>
    <t>เดินทาง ค่าวัสดุ</t>
  </si>
  <si>
    <t xml:space="preserve">  เชื้อเพลิง ฯลฯ )</t>
  </si>
  <si>
    <t>จาก (20))</t>
  </si>
  <si>
    <t>จาก (19))</t>
  </si>
  <si>
    <t xml:space="preserve">เดินทาง ค่าวัสดุ </t>
  </si>
  <si>
    <t xml:space="preserve"> เชื้อเพลิง ฯลฯ)</t>
  </si>
  <si>
    <t>7. ค่าใช้จ่ายอุดหนุน</t>
  </si>
  <si>
    <t>8. ค่าจำหน่ายครุภัณฑ์ ที่ดินกรรมสิทฺธ์</t>
  </si>
  <si>
    <t>9. ค่าใช้จ่ายอื่นๆ (ระบุ.........)</t>
  </si>
  <si>
    <t>4. ค่าสาธารณูปโภค</t>
  </si>
  <si>
    <t>5. ค่าตอบแทน ใช้สอยวัสดุ (ไม่รวมข้อ 2 และข้อ 3)</t>
  </si>
  <si>
    <t>(20) = (17)-(9)</t>
  </si>
  <si>
    <t>*100/(9)</t>
  </si>
  <si>
    <t xml:space="preserve">หมายเหตุ : </t>
  </si>
  <si>
    <t xml:space="preserve">        ค่าใช้จ่ายในระบบ  GFMIS</t>
  </si>
  <si>
    <t xml:space="preserve">          </t>
  </si>
  <si>
    <r>
      <t>หัก</t>
    </r>
    <r>
      <rPr>
        <b/>
        <sz val="18"/>
        <rFont val="TH SarabunPSK"/>
        <family val="2"/>
      </rPr>
      <t xml:space="preserve">   ต้นทุนในการผลผลิตผลผลิตอื่น</t>
    </r>
  </si>
  <si>
    <t xml:space="preserve">       - กลุ่มบัญชี 5101 หมายถึง ค่าใช้จ่ายบุคลากร</t>
  </si>
  <si>
    <t xml:space="preserve">       - กลุ่มบัญชี 5102 หมายถึง ค่าใช้จ่ายฝึกอบรม</t>
  </si>
  <si>
    <t xml:space="preserve">       - กลุ่มบัญชี 5103 หมายถึง ค่าใช้จ่ายเดินทาง</t>
  </si>
  <si>
    <t xml:space="preserve">       - กลุ่มบัญชี 5104 หมายถึง ค่าตอบแทน ใช้สอย และค่าสาธารณูปโภค</t>
  </si>
  <si>
    <t xml:space="preserve">       - กลุ่มบัญชี 5105 หมายถึง ค่าเสื่อมราคาและตัดจำหน่าย</t>
  </si>
  <si>
    <t xml:space="preserve">       - กลุ่มบัญชี 5107 หมายถึง ค่าใช้จ่ายอุดหนุน</t>
  </si>
  <si>
    <t xml:space="preserve">       - กลุ่มบัญชี 5203 หมายถึง ค่าใช้จ่ายในการจำหน่ายจากการขายสินทรัพย์</t>
  </si>
  <si>
    <t xml:space="preserve">        - กลุ่มบัญชี 5212 หมายถึง ค่าใช้จ่ายอื่น</t>
  </si>
  <si>
    <t>ผลผลิตย่อย</t>
  </si>
  <si>
    <r>
      <t xml:space="preserve">ตารางที่ 4 </t>
    </r>
    <r>
      <rPr>
        <b/>
        <sz val="20"/>
        <rFont val="TH SarabunPSK"/>
        <family val="2"/>
      </rPr>
      <t xml:space="preserve">รายงานต้นทุนกิจกรรมย่อย กิจกรรมหลัก/ผลผลิตย่อย  แยกตามแหล่งเงิน  </t>
    </r>
  </si>
  <si>
    <t>กิจกรรมย่อย/กิจกรรมหลัก/</t>
  </si>
  <si>
    <t>ตารางที่ 3 การปันส่วนจากศูนย์ต้น (แยกตามแหล่งของเงิน) เข้าสู่กิจกรรมย่อย กิจกรรมหลัก/ผลผลิตย่อย</t>
  </si>
  <si>
    <t>กิจกรรมย่อย/กิจกรรมหลัก/ผลผลิตย่อย</t>
  </si>
  <si>
    <t>วิเคราะห์สาเหตุของการเปลี่ยนแปลงของต้นทุนต่อหน่วยกิจกรรมย่อย/กิจกรรมหลัก/ผลผลิตย่อย  (อธิบายเฉพาะต้นทุนต่อหน่วยที่เปลี่ยนแปลงอย่างมีสาระสำคัญ)</t>
  </si>
  <si>
    <t>วิเคราะห์สาเหตุของการเปลี่ยนแปลงของต้นทุนต่อหน่วยผลผลิตหลัก (อธิบายเฉพาะต้นทุนต่อหน่วยผลผลิตหลักที่เปลี่ยนแปลงอย่างมีสาระสำคัญ)</t>
  </si>
  <si>
    <t>วิเคราะห์สาเหตุของการเปลี่ยนแปลงของต้นทุนคงที่/ผันแปร (อธิบายเฉพาะต้นทุนที่เปลี่ยนแปลงอย่างมีสาระสำคัญ)</t>
  </si>
  <si>
    <t>วิเคราะห์สาเหตุของการเปลี่ยนแปลงของต้นทุนทางอ้อมตามลักษณะของต้นทุนคงที่/ผันแปร (อธิบายเฉพาะค่าใช้จ่ายทางอ้อมที่เปลี่ยนแปลงอย่างมีสาระสำคัญ)</t>
  </si>
  <si>
    <t xml:space="preserve">ตารางที่ 5 รายงานต้นทุนผลผลิตหลักแยกตามแหล่งเงิน </t>
  </si>
  <si>
    <r>
      <t>ตารางที่ 6</t>
    </r>
    <r>
      <rPr>
        <b/>
        <sz val="20"/>
        <rFont val="TH SarabunPSK"/>
        <family val="2"/>
      </rPr>
      <t xml:space="preserve"> เปรียบเทียบผลการคำนวณต้นทุนกิจกรรมย่อย/กิจกรรมหลัก/ผลผลิตย่อย แยกตามแหล่งเงิน</t>
    </r>
  </si>
  <si>
    <r>
      <t>ตารางที่ 6</t>
    </r>
    <r>
      <rPr>
        <b/>
        <sz val="20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</si>
  <si>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r>
      <t>ตารางที่ 7</t>
    </r>
    <r>
      <rPr>
        <b/>
        <sz val="20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</si>
  <si>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r>
      <t>ตารางที่ 8</t>
    </r>
    <r>
      <rPr>
        <b/>
        <sz val="20"/>
        <rFont val="TH SarabunPSK"/>
        <family val="2"/>
      </rPr>
      <t xml:space="preserve">  รายงานเปรียบเทียบต้นทุนทางตรงตามศูนย์ต้นทุนแยกตามประเภทค่าใช้จ่าย  ลักษณะของต้นทุน (คงที่/ผันแปร)</t>
    </r>
  </si>
  <si>
    <r>
      <t>ตารางที่ 9</t>
    </r>
    <r>
      <rPr>
        <b/>
        <sz val="20"/>
        <rFont val="TH SarabunPSK"/>
        <family val="2"/>
      </rPr>
      <t xml:space="preserve">  รายงานเปรียบเทียบต้นทุนทางอ้อมตามลักษณะของต้นทุน (คงที่/ผันแปร)</t>
    </r>
  </si>
  <si>
    <t>รายงานต้นทุนผลผลิต</t>
  </si>
  <si>
    <t xml:space="preserve">ผลผลิตหลัก </t>
  </si>
  <si>
    <t>หมายเหตุ  นำข้อมูลจากตารางที่ 4 มาใส่ โดยการเชื่อมโยงจากกิจกรรมหลักไปสู่ผลผลิตหลัก ดังนี้</t>
  </si>
  <si>
    <t>หมายเหตุ  นำค่าใช้จ่ายจากตารางที่ 1 แยกประเภทค่าใช้จ่ายทางตรง ทางอ้อม โดยเรียงลำดับจากมากไปหาน้อย จำนวน 5 ประเภทค่าใช้จ่าย กระดาษไม่เกิน A4</t>
  </si>
  <si>
    <t>รายงานการคำนวณต้นทุนผลผลิต</t>
  </si>
  <si>
    <t xml:space="preserve">      ตามมาตรฐานฝีมือแรงงาน</t>
  </si>
  <si>
    <t>สาขา</t>
  </si>
  <si>
    <t xml:space="preserve">                   - กิจกรรมที่ 1-2 เชื่อมโยงไปสู่ผลผลิตเพิ่มประสิทธิภาพฯ</t>
  </si>
  <si>
    <t>ต้นทุนผลผลิตประจำปีงบประมาณ พ.ศ. 2557 (ต.ค. 56-ก.ย. 57)</t>
  </si>
  <si>
    <t>ค่าใช้จ่ายทางตรงปีงบประมาณ  พ.ศ. 2557</t>
  </si>
  <si>
    <t>งบประมาณ  พ.ศ. 2557</t>
  </si>
  <si>
    <t>หลักสูตร</t>
  </si>
  <si>
    <t>หมายเหตุ  นำข้อมูลจากตารางที่ 3 มาใส่</t>
  </si>
  <si>
    <t xml:space="preserve">                   - กิจกรรมที่ 3 เชื่อมโยงไปสู่ผลิตพัฒนาฝีมือแรงงานไทยให้มีศักยภาพสูงขึ้น เพิ่มขีดเพิ่มขีดความสามารถในการแข่งขัน    </t>
  </si>
  <si>
    <t xml:space="preserve">                   - กิจกรรมที่ 4-11 เชื่อมโยงไปสู่ผลผลิตพัฒนาศักยภาพแรงงานทั้งระบบให้สอดคล้องกับความต้องการของตลาดแรงงานและการประกอบอาชีพ</t>
  </si>
  <si>
    <t>ประจำปีงบประมาณ 2558</t>
  </si>
  <si>
    <t>1. เสริมสร้างธรรมาภิบาลป้องกันและลดความเสี่ยงในการเกิดการทุจริตและประพฤติมิชอบ</t>
  </si>
  <si>
    <t>2. ฝึกอบรมฝีมือแรงงานตามโครงการอันเนื่องมาจากพระราชดำริ</t>
  </si>
  <si>
    <t>3. ฝึกอาชีพแรงงานกลุ่มเฉพาะ</t>
  </si>
  <si>
    <t>4. ฝึกอบรมคนพิการร่วมกับมูลนิธิขาเทียมในสมเด็จพระศรีนครินทราบรมราชชนนี</t>
  </si>
  <si>
    <t>5. จัดตั้งศูนย์ทดสอบมาตรฐานฝีมือแรงงานในสถานประกอบกิจการเทิดไท้พระบิดาแห่งมาตรฐานการช่างไทย</t>
  </si>
  <si>
    <t>6. พัฒนาฝีมือเพื่อเพิ่มโอกาสในการประกอบอาชีพ</t>
  </si>
  <si>
    <t>7. พัฒนา/ส่งเสริมการประกอบอาชีพอิสระ</t>
  </si>
  <si>
    <t>8. ทดสอบมาตรฐานฝีมือแรงงาน</t>
  </si>
  <si>
    <t>9. จัดทำหลักเกณฑ์ พัฒนา/ส่งเสริมมาตรฐานฝีมือแรงงาน</t>
  </si>
  <si>
    <t>10. พัฒนาระบบการฝึกอบรมฝีมือแรงงาน</t>
  </si>
  <si>
    <t>11. ส่งเสริมและสนับสนุนให้สถานประกอบกิจการดำเนินการฝึกอบรมฝีมือแรงงานตาม พ.ร.บ.ส่งเสริมฯ</t>
  </si>
  <si>
    <t>12. พัฒนาศักยภาพแรงงานเพื่อรองรับการจ่ายค่าจ้างตามมาตรฐานฝีมือแรงงาน</t>
  </si>
  <si>
    <t>13. ยกระดับทักษะฝีมือแรงงานให้มีศักยภาพและผลิตภาพเพื่อการแข่งขัน</t>
  </si>
  <si>
    <t>14. พัฒนาเทคโนโลยีสารสนเทศและการสื่อสาร</t>
  </si>
  <si>
    <t>15. พัฒนาฝีมือและศักยภาพกลุ่มเครือข่ายแรงงานนานาชาติ</t>
  </si>
  <si>
    <t>แห่ง</t>
  </si>
  <si>
    <t>16. เพิ่มขีดความสามารถของแรงงานรองรับประชาคมอาเซียน</t>
  </si>
  <si>
    <t>1.  โครงการเสริมสร้างธรรมาภิบาลป้องกันและลดความเสี่ยงในการเกิดการทุจริตประพฤติมิชอบ</t>
  </si>
  <si>
    <t>2.  โครงการฝึกอบรมฝีมือแรงงานตามโครงการอันเนื่องมาจากพระราชดำริ</t>
  </si>
  <si>
    <t>3.  พัฒนาศักยภาพฝีมือแรงงานทั้งระบบให้สอดคล้องกับความต้องการของตลาดแรงงานและการประกอบอาชีพ</t>
  </si>
  <si>
    <t>4. เพิ่มประสิทธิภาพของแรงงานรองรับประชาคมอาเซียน</t>
  </si>
  <si>
    <t>รายงานเปรียบเทียบผลการคำนวณต้นทุนผลผลิตระหว่างปีงบประมาณ พ.ศ. 2557 และ ปีงบประมาณ พ.ศ 2558</t>
  </si>
  <si>
    <t>งบประมาณ  พ.ศ. 2558</t>
  </si>
  <si>
    <t>ค่าใช้จ่ายทางตรงปีงบประมาณ  พ.ศ. 2558</t>
  </si>
  <si>
    <t>ตารางเปรียบเทียบผลการคำนวณต้นทุนผลผลิตระหว่างปีงบประมาณ พ.ศ. 2557 และปีงบประมาณ พ.ศ. 2558</t>
  </si>
  <si>
    <t>ต้นทุนผลผลิตประจำปีงบประมาณ พ.ศ. 2558 (ต.ค. 57-ก.ย. 58)</t>
  </si>
  <si>
    <t>-</t>
  </si>
  <si>
    <t xml:space="preserve"> </t>
  </si>
  <si>
    <t xml:space="preserve">                   - กิจกรรมที่ 12 เชื่อมโยงไปสู่โครงการ พัฒนาศักยภาพแรงงานเพื่อรองรับการจ่ายค่าจ้างตามมาตรฐานฝีมือแรงงาน</t>
  </si>
  <si>
    <t>หน่วยงานสถาบันพัฒนาฝีมือแรงงานภาค 2 สุพรรณบุรี</t>
  </si>
  <si>
    <t>หน่วยงาน สถาบันพัฒนาฝีมือแรงงานภาค 2 สุพรรณบุรี</t>
  </si>
  <si>
    <t>สถาบันพัฒนาฝีมือแรงงาน</t>
  </si>
  <si>
    <t>ภาค 2 สุพรรณบุรี</t>
  </si>
  <si>
    <t>งบบุคคลากร</t>
  </si>
  <si>
    <t>ค่าตอบแทนใช้สอย</t>
  </si>
  <si>
    <t>สาธารณู,อุดหนุน</t>
  </si>
  <si>
    <t>ค่าใช้จ่ายในการฝึก</t>
  </si>
  <si>
    <t>ค่าเสื่อมราคาและ</t>
  </si>
  <si>
    <t>ค่าตัดจำหน่าย</t>
  </si>
  <si>
    <t>ค่าใช้จ่ายในการ</t>
  </si>
  <si>
    <t>เดินทางไปราชการ</t>
  </si>
  <si>
    <t>หน่วยงาน  สถาบันพัฒนาฝีมือแรงงานภาค 2 สุพรรณบุรี</t>
  </si>
  <si>
    <t>1. ฝึกอบรมฝีมือแรงงานตามโครงการอันเนื่องมาจากพระราชดำริ</t>
  </si>
  <si>
    <t>2. ฝึกอาชีพแรงงานกลุ่มเฉพาะ</t>
  </si>
  <si>
    <t>3. จัดตั้งศูนย์ทดสอบมาตรฐานฝีมือแรงงานในสถานประกอบกิจการเทิดไท้พระบิดาแห่งมาตรฐานการช่างไทย</t>
  </si>
  <si>
    <t>4. พัฒนาฝีมือเพื่อเพิ่มโอกาสในการประกอบอาชีพ</t>
  </si>
  <si>
    <t>5. พัฒนา/ส่งเสริมการประกอบอาชีพอิสระ</t>
  </si>
  <si>
    <t>6. ทดสอบมาตรฐานฝีมือแรงงาน</t>
  </si>
  <si>
    <t>7. จัดทำหลักเกณฑ์ พัฒนา/ส่งเสริมมาตรฐานฝีมือแรงงาน</t>
  </si>
  <si>
    <t>8. ส่งเสริมและสนับสนุนให้สถานประกอบกิจการดำเนินการฝึกอบรมฝีมือแรงงานตาม พ.ร.บ.ส่งเสริมฯ</t>
  </si>
  <si>
    <t>9. พัฒนาศักยภาพแรงงานเพื่อรองรับการจ่ายค่าจ้างตามมาตรฐานฝีมือแรงงาน</t>
  </si>
  <si>
    <t>10. ยกระดับทักษะฝีมือแรงงานให้มีศักยภาพและผลิตภาพเพื่อการแข่งขัน</t>
  </si>
  <si>
    <t>11. พัฒนาเทคโนโลยีสารสนเทศและการสื่อสาร</t>
  </si>
  <si>
    <t>12. เพิ่มขีดความสามารถของแรงงานรองรับประชาคมอาเซียน</t>
  </si>
  <si>
    <t xml:space="preserve">              - เงินนอกงบประมาณ</t>
  </si>
  <si>
    <t xml:space="preserve">              - งบกลาง</t>
  </si>
  <si>
    <t xml:space="preserve">              - ค่าเสื่อมราคา</t>
  </si>
  <si>
    <t>20</t>
  </si>
  <si>
    <t>45</t>
  </si>
  <si>
    <t>1</t>
  </si>
  <si>
    <t>1269</t>
  </si>
  <si>
    <t>24</t>
  </si>
  <si>
    <t>5962</t>
  </si>
  <si>
    <t>359</t>
  </si>
  <si>
    <t>18</t>
  </si>
  <si>
    <t>2087</t>
  </si>
  <si>
    <t>17. เพิ่มผลิตภาพแรงงานตามความต้องการของสถานประกอบกิจการ</t>
  </si>
  <si>
    <t>18. ยกระดับฝีมือและพัฒนาศักยภาพแรงงาน</t>
  </si>
  <si>
    <t>19. พัฒนาฝีมือและศักยภาพแรงงานก่อนเข้าสู่ระบบตลาดแรงงาน</t>
  </si>
  <si>
    <t>11,103.32</t>
  </si>
  <si>
    <t>6,500.36</t>
  </si>
  <si>
    <t>353.06</t>
  </si>
  <si>
    <t>12,337.02</t>
  </si>
  <si>
    <t>4,142.45</t>
  </si>
  <si>
    <t>6,562.66</t>
  </si>
  <si>
    <t>41,082.27</t>
  </si>
  <si>
    <t>34,235.23</t>
  </si>
  <si>
    <t>126,406.99</t>
  </si>
  <si>
    <t>สถาบันพัฒนาฝีมือแรงงานภาค 2 สุพรรณบุรี</t>
  </si>
  <si>
    <t>วัสดุ</t>
  </si>
  <si>
    <t>5. พัฒนาฝีมือแรงงานไทยให้มีศักยภาพสูงขึ้นเพิ่มขีความสามารถในการแข่งขัน</t>
  </si>
  <si>
    <t>6. พัฒนาศักยภาพแรงงานเพื่อรองรับการจ่ายค่าจ้างตามมาตรฐานฝีมือแรงงาน</t>
  </si>
  <si>
    <r>
      <rPr>
        <b/>
        <sz val="16"/>
        <rFont val="TH SarabunPSK"/>
        <family val="2"/>
      </rPr>
      <t>ค่าตอบแทนใช้สอยและวัสดุ</t>
    </r>
    <r>
      <rPr>
        <sz val="16"/>
        <rFont val="TH SarabunPSK"/>
        <family val="2"/>
      </rPr>
      <t xml:space="preserve">    เหตุผล ค่าตอบแทนใช้สอยและวัสดุ เป็นค่าใช้จ่ายเกี่ยวกับ ค่าใช้จ่ายในการเดินทางไปราชการ ค่าใช้จ่ายในการเดินทางไปราชการเพื่ออบรม ค่าวัสดุ ค่าน้ำมัน </t>
    </r>
  </si>
  <si>
    <r>
      <rPr>
        <b/>
        <sz val="16"/>
        <rFont val="TH SarabunPSK"/>
        <family val="2"/>
      </rPr>
      <t xml:space="preserve">ค่าใช้จ่ายบุคลากร </t>
    </r>
    <r>
      <rPr>
        <sz val="16"/>
        <rFont val="TH SarabunPSK"/>
        <family val="2"/>
      </rPr>
      <t xml:space="preserve">  เหตุผล  ค่าใช้จ่ายงบบุคคลากรประเภทค่าใช้จ่าย เงินเดือน ค่าจ้างประจำ ค่าตอบแทนของพนักงานราชการ เงินเพิ่มประจำตำแหน่ง ค่าตอบแทนพิเศษเงินเดือนเต็มขั้น เงินบำนาญข้าราชการ</t>
    </r>
  </si>
  <si>
    <t>ค่าจ้างเหมาบริการ ค่าซ่อมแซมบำรุงรักษาเพื่อยืดอายุการใช้งานของครุภัณฑ์ ซึ่งล้วนเป็นปัจจัยยากที่จะควบคุมค่าใช้จ่าย เนื่องจากขึ้นตามสภาวะเศรษฐกิจ จึ่งส่งผลให้ต้นทุนรวมทางอ้อมเพิ่มขึ้นหรือลดลง</t>
  </si>
  <si>
    <t>มีการปรับขึ้นเงินเดือนค่าจ้าง หรือการปรับฐานเงินเดือน ค่าตอบแทนของพนักงานราชการ และมีการปรับโยกย้ายข้าราชการ เลื่อนตำแหน่ง จึงส่งผลให้ต้นทุนรวมทางอ้อมเพิ่มขึ้น</t>
  </si>
  <si>
    <t>1. ค่าใช้จ่ายงบบุคลลากรประเภทค่าใช้จ่าย เงินเดือน ค่าจ้างประจำ ค่าตอบแทนของพนักงานราชการ เงินเพิ่มประจำตำแหน่ง ค่าตอบแทนพิเศษเงินเดือนเต็มขั้น มีการปรับขึ้นเงินเดือนค่าจ้าง หรือการปรับฐานเงินเดือน จึงทำให้ค่าใช้จ่ายของต้นทุนคงที่มีการเปลี่ยนแปลงได้</t>
  </si>
  <si>
    <t>2. ค่าตอบแทนใช้สอยและวัสดุ ประเภทค่าใช้จ่ายเกี่ยวกับ ค่าวัสดุ ค่าเดินทางไปราชการ ค่าเดินทางไปอบรม ค่าจ้างเหมาบริการต่างๆ ค่าซ่อมแซมบำรุงรักษาฯ ซึ่งล้วนเป็นปัจจัยยากที่จะควบคุมค่าใช้จ่าย จึงส่งผลให้ต้นทุนเพิ่มขึ้น</t>
  </si>
  <si>
    <t>3. ค่าเสื่อมราคาและค่าตัดจำหน่าย เป็นค่าเสื่อมราคาครุภัณฑ์ ค่าเสื่อมราคาสิ่งก่อสร้าง ซึ่งเป็นค่าใช้จ่ายประเภทสะสม ค่าใช้จ่ายจะเพิ่มขึ้นตามสภาพของอายุการใช้งานของแต่ละประเภทครุภัณฑ์ และสิ่งก่อสร้าง ซึ่งส่งผลทำให้ค่าใช้จ่ายของต้นทุนคงที่มีการเปลี่ยนแปลงได้</t>
  </si>
  <si>
    <t>ต้นทุนคงที่    เหตุผล  ปีงบประมาณ 2558 สูงขึ้น เพราะ</t>
  </si>
  <si>
    <t>ต้นทุนผันแปร   เหตุผล  ปีงบประมาณ 2558 สุงขึ้น</t>
  </si>
  <si>
    <t>1. ค่าตอบแทนใช้สอยและวัสดุ ประเภทค่าใช้จ่ายเกี่ยวกับ ค่าวัสดุ ค่าเดินทางไปราชการ ค่าเดินทางไปอบรม ค่าจ้างเหมาบริการต่างๆ ค่าซ่อมแซมบำรุงรักษาเพื่อยืดอายุการใช้งานของครุภัณฑ์ต่างๆ ซึ่งล้วนเป็นปัจจัยยากที่จะควบคุมค่าใช้จ่ายขึ้นตามสภาวะเศรษฐกิจ จึงส่งผลให้ต้นทุนผันแปรเพิ่มขึ้น</t>
  </si>
  <si>
    <t>2. ค่าล่วงเวลา เพิ่มขึ้น เนื่องจากได้มอบหมายให้เจ้าหน้าที่ปฏิบัติงานนอกเวลาราชการนอกเหนือจากงานในหน้าที่ประจำ เช่น งานบริการประชาขนช่วงเทศกาลต่างๆ</t>
  </si>
  <si>
    <t>3. ค่าสาธารณูปโภค ในปี 2558 เพื่มขึ้นเนื่องจาก มีภารกิจด้านการเปิดฝึกอาชีพ และค่าสาธารณูปโภค เช่น ค่าไฟฟ้ามีการปรับค่า FT เพิ่มขึ้น จึงทำให้มีผลกระทบต่อปัจจัยการเปลี่ยนแปลงเพิ่มขึ้นหรือลดลง</t>
  </si>
  <si>
    <t>4. ค่าใช้จ่ายเงินอุดหนุนปี 2558 เพิ่มขึ้น เนื่องจากหน่วยงานได้รับเป้าหมายจำนวนเพิ่มขึ้นและมีการปรับเงินอุดหนุนเพิ่มขึ้น</t>
  </si>
  <si>
    <t>องค์ประกอบที่เป็นสาเหตุของการเปลี่ยนแปลงของต้นทุนต่อหน่วยผลผลิตหลัก เพิ่มขึ้น หรือลดลง ได้แก่</t>
  </si>
  <si>
    <t>ผลผลิตหลักที่ 3   เหตุผล</t>
  </si>
  <si>
    <t>ผลผลิตหลักที่ 4   เหตุผล</t>
  </si>
  <si>
    <t>ผลผลิตหลักที่ 5   เหตุผล</t>
  </si>
  <si>
    <t>ผลผลิตหลักที่ 6   เหตุผล</t>
  </si>
  <si>
    <t>1. การแบ่งกิจกรรมหลักในแต่ละผลผลิตของปี 2557 และปี 2558 ไม่เท่ากัน</t>
  </si>
  <si>
    <t>2. การกำหนดเกณฑ์การปันส่วนปีงบประมาณ 2557 กับปีงบประมาณ 2558 ไม่เท่ากัน ก็เป็นสาเหตุอีกส่วนหนึ่งที่ทำให้ต้นทุนต่อหน่วยมีการเปลียนแปลง เพิ่มขึ้น หรือลดลง</t>
  </si>
  <si>
    <t>3. มีการปรับเปลี่ยนบุคคลากรในหน่วยงาน ในการปฏิบัติงานในหน้าที่ที่เกี่ยวข้องของบุคคลากรก็ส่งผลต่อการเพิ่มขึ้นหรือลดลง ของต้นทุนต่อหน่วย</t>
  </si>
  <si>
    <t>4. ค่าใช้จ่ายต่างๆ เช่น ค่าวัสดถุ ค่าซ่อมแซม ค่าจ้างเหมาบริการ เป็นปัจจัยอีกส่วนหนึ่งที่ส่งผลกระทบต่อการทำให้ต้นทุนต่อหน่วยเพิ่มขึ้นหรือลดลง</t>
  </si>
  <si>
    <t>5. เงินเดือนและค่าจ้างประจำ เงินเดือนและค่าตอบแทนของพนักงานของรัฐ มีการปรับฐานเงินเดือน ก็เป็นปัจจัยอีกส่วนหนึ่งที่ส่งผลกระทบต่อการทำให้ต้นทุนต่อหน่วยเพิ่มขึ้นหรือลดลง</t>
  </si>
  <si>
    <t>6. ค่าเสื่อมราคาอาคารสถานที่ เพิ่มขึ้นตามอายุการใช้งาน ทำให้มีผลกระทบต่อการทำให้ต้นทุนต่อหน่วยเพิ่มขึ้นหรือลดลง</t>
  </si>
  <si>
    <t>8. ราคาน้ำมันเชื้อเพลิงและหล่อลื่น ปรับขึ้นหรือลดลง ตามภาวะเศรฐกิจ ส่งผลกระทบต่อการทำให้ต้นทุนต่อหน่วยเพิ่มขึ้นหรือลดลง</t>
  </si>
  <si>
    <t>7. ค่าสาธารณูปโภค เช่น ค่าไฟฟ้า มีการปรับค่า FT เพิ่มขึ้น ส่งผลกระทบต่อการทำให้ต้นทุนต่อหน่วยเพิ่มขึ้นหรือลดลง</t>
  </si>
  <si>
    <t xml:space="preserve">                                  องค์ประกอบของการเปลี่ยงแปลงของต้นทุนต่อหน่วยกิจกรรมย่อย/กิจกรรมหลัก/ผลผลิตย่อย ของปีงบประมาณ 2557 และปีงบบประมาณ 2558 ประกอบด้วยเหตุผลดังนี้</t>
  </si>
  <si>
    <t>กิจกรรมย่อยที่ 2   เหตุผล   ไม่สามารถเปรียบเทียบผลการคำนวนต้นทุนกิจกรรมย่อยแยกตามแหล่งเงิน ได้เพราะ ปีงบประมาณ 2557 ไม่มีกิจกรรมย่อย</t>
  </si>
  <si>
    <t>กิจกรรมย่อยที่ 1   เหตุผล   ไม่มี</t>
  </si>
  <si>
    <t>กิจกรรมย่อยที่ 3   เหตุผล   ไม่สามารถเปรียบเทียบผลการคำนวนต้นทุนกิจกรรมย่อยแยกตามแหล่งเงิน ได้เพราะ ปีงบประมาณ 2557 ไม่มีกิจกรรมย่อย</t>
  </si>
  <si>
    <t>กิจกรรมย่อยที่ 4   เหตุผล   ไม่มี</t>
  </si>
  <si>
    <t>กิจกรรมย่อยที่ 5   เหตุผล   ไม่สามารถเปรียบเทียบผลการคำนวนต้นทุนกิจกรรมย่อยแยกตามแหล่งเงิน ได้เพราะ ปีงบประมาณ 2557 ไม่มีกิจกรรมย่อย</t>
  </si>
  <si>
    <t xml:space="preserve">กิจกรรมย่อยที่ 6   เหตุผล ต้นทุนต่อหน่วยเพิ่มขึ้น เพราะ  1. มีการปรับเปลี่ยนบุคคลากรในหน่วยงาน ในการปฏิบัติหน้าที่ที่เกี่ยวข้องของบุคคลากรส่งผลต่อการเพิ่มขึ้นของต้นทุนต่อหน่วย   </t>
  </si>
  <si>
    <t xml:space="preserve">                                                                2. ค่าวัสดุต่างๆ ค่าน้ำมัเชื้อเพลิงและหล่อลื่น ปรับขึ้นตามภาวะเศรษฐกิจ ส่งผลต่อกาเพิ่มขึ้นของต้นทุนต่อหน่วย</t>
  </si>
  <si>
    <t xml:space="preserve">                                                                3. เงินเดือนและค่าจ้างประจำ เงินเดือนค่าตอบแทนพนักงานของรัฐ มีการปรับเงินเดือนเพิ่มขึ้น </t>
  </si>
  <si>
    <t xml:space="preserve">                                                                4. ค่าสาธารณูค่าไฟฟ้า มีการปรับค่า FT เพิ่มขึ้น</t>
  </si>
  <si>
    <t xml:space="preserve">                                                   </t>
  </si>
  <si>
    <t xml:space="preserve">กิจกรรมย่อยที่ 7   เหตุผล ต้นทุนต่อหน่วยเพิ่มขึ้น เพราะ  1. มีการปรับเปลี่ยนบุคคลากรในหน่วยงาน ในการปฏิบัติหน้าที่ที่เกี่ยวข้องของบุคคลากรส่งผลต่อการเพิ่มขึ้นของต้นทุนต่อหน่วย   </t>
  </si>
  <si>
    <t xml:space="preserve">กิจกรรมย่อยที่ 8   เหตุผล ต้นทุนต่อหน่วยเพิ่มขึ้น เพราะ  1. มีการปรับเปลี่ยนบุคคลากรในหน่วยงาน ในการปฏิบัติหน้าที่ที่เกี่ยวข้องของบุคคลากรส่งผลต่อการเพิ่มขึ้นของต้นทุนต่อหน่วย   </t>
  </si>
  <si>
    <t>กิจกรรมย่อยที่ 9   เหตุผล   ไม่สามารถเปรียบเทียบผลการคำนวนต้นทุนกิจกรรมย่อยแยกตามแหล่งเงิน ได้เพราะ ปีงบประมาณ 2557 ไม่มีกิจกรรมย่อย</t>
  </si>
  <si>
    <t>กิจกรรมย่อยที่ 10   เหตุผล   ไม่มี</t>
  </si>
  <si>
    <t xml:space="preserve">กิจกรรมย่อยที่ 11   เหตุผล ต้นทุนต่อหน่วยเพิ่มขึ้น เพราะ  1. มีการปรับเปลี่ยนบุคคลากรในหน่วยงาน ในการปฏิบัติหน้าที่ที่เกี่ยวข้องของบุคคลากรส่งผลต่อการเพิ่มขึ้นของต้นทุนต่อหน่วย   </t>
  </si>
  <si>
    <t xml:space="preserve">                                                                 2. ค่าวัสดุต่างๆ ค่าน้ำมัเชื้อเพลิงและหล่อลื่น ปรับขึ้นตามภาวะเศรษฐกิจ ส่งผลต่อกาเพิ่มขึ้นของต้นทุนต่อหน่วย</t>
  </si>
  <si>
    <t xml:space="preserve">                                                                 3. เงินเดือนและค่าจ้างประจำ เงินเดือนค่าตอบแทนพนักงานของรัฐ มีการปรับเงินเดือนเพิ่มขึ้น </t>
  </si>
  <si>
    <t xml:space="preserve">                                                                 4. ค่าสาธารณูค่าไฟฟ้า มีการปรับค่า FT เพิ่มขึ้น</t>
  </si>
  <si>
    <t xml:space="preserve">                                                                 6. ค่าใช้จ่ายในการจัดอบรมสถานประกอบกิจการเพิ่มขึ้นตามจากภาวะเศรษฐกิจ ทำให้มีผลกระทบต่อปัจจัยการเปลี่ยนแปลงเพิ่มขึ้น</t>
  </si>
  <si>
    <t xml:space="preserve">กิจกรรมย่อยที่ 12   เหตุผล ต้นทุนต่อหน่วยเพิ่มขึ้น เพราะ  1. มีการปรับเปลี่ยนบุคคลากรในหน่วยงาน ในการปฏิบัติหน้าที่ที่เกี่ยวข้องของบุคคลากรส่งผลต่อการเพิ่มขึ้นของต้นทุนต่อหน่วย   </t>
  </si>
  <si>
    <t xml:space="preserve">                                                                 7. ในปีงบประมาณ 2558 หน่วยงานได้รับดำเนินการเปิดฝึกมากกว่าเป้าหมายที่ได้รับมาในปีงบประมาณ 2557</t>
  </si>
  <si>
    <t>กิจกรรมย่อยที่ 13  เหตุผล  ต้นทุนต่อหน่วยเพิ่มขึ้นเพราะ  1. ในปีงบประมาณ 2557 และปีงบประมาณ 2558 กิจกรรมเป็นชื่อเดี่ยวกันแต่ภารกิจแตกต่างกัน จึงไม่สามารถเทียบต้นทุนต่อหน่วยได้</t>
  </si>
  <si>
    <t>กิจกรรมย่อยที่ 14   เหตุผล   ไม่สามารถเปรียบเทียบผลการคำนวนต้นทุนกิจกรรมย่อยแยกตามแหล่งเงิน ได้เพราะ ปีงบประมาณ 2557 ไม่มีกิจกรรมย่อย</t>
  </si>
  <si>
    <t>กิจกรรมย่อยที่ 15   เหตุผล   ไม่มี</t>
  </si>
  <si>
    <t xml:space="preserve">กิจกรรมย่อยที่ 16   เหตุผล ต้นทุนต่อหน่วยเพิ่มขึ้น เพราะ  1. มีการปรับเปลี่ยนบุคคลากรในหน่วยงาน ในการปฏิบัติหน้าที่ที่เกี่ยวข้องของบุคคลากรส่งผลต่อการเพิ่มขึ้นของต้นทุนต่อหน่วย   </t>
  </si>
  <si>
    <t>กิจกรรมย่อยที่ 17 เหตุผล   ไม่สามารถเปรียบเทียบผลการคำนวนต้นทุนกิจกรรมย่อยแยกตามแหล่งเงิน ได้เพราะ ปีงบประมาณ 2558 ไม่มีกิจกรรมย่อย</t>
  </si>
  <si>
    <t>กิจกรรมย่อยที่ 19 เหตุผล   ไม่สามารถเปรียบเทียบผลการคำนวนต้นทุนกิจกรรมย่อยแยกตามแหล่งเงิน ได้เพราะ ปีงบประมาณ 2558 ไม่มีกิจกรรมย่อย</t>
  </si>
  <si>
    <t xml:space="preserve">                                                                 7. ในปีงบประมาณ 2558 หน่วยงานได้รับดำเนินการเปิดฝึกมากกว่าเป้าหมายที่ได้รับมาในปีงบประมาณ 2557 ทำให้ต้นทุนต่อหน่วยกิจกรรมเพิ่มขึ้น</t>
  </si>
  <si>
    <t>กิจกรรมย่อยที่ 18  เหตุผล   ไม่สามารถเปรียบเทียบผลการคำนวนต้นทุนกิจกรรมย่อยแยกตามแหล่งเงิน ได้เพราะ ปีงบประมาณ 2558 ไม่มีกิจกรรมย่อย</t>
  </si>
  <si>
    <t xml:space="preserve">                                                                 8. การกำหนดเกณฑ์การปันส่วนปี 2557 และปี 2558 ไม่เท่ากัน ก็เป็นสาเหตุอีกส่วนหนึ่งที่ทำให้ต้นทุนต่อหน่วยมีการเปลี่ยนแปลงเพื่มขึ้น</t>
  </si>
  <si>
    <t xml:space="preserve">                                                                 9. มีการกำหนดฝึกอบรมเพิ่มเติมในภารกิจของกิจกรรมย่อยนี้มากขึ้น</t>
  </si>
  <si>
    <t xml:space="preserve">                                                                 5. ค่าเสื่อมอาคารสถานที่ เพิ่มขึ้นตามอายุการใช้งาน ทำให้มีผลกระทบต่อปัจจัยการเปลี่ยนแปลงเพิ่มขึ้น</t>
  </si>
  <si>
    <t xml:space="preserve">                                                                5. ค่าเสื่อมอาคารสถานที่ เพิ่มขึ้นนตามอายุการใช้งาน ทำให้มีผลกระทบต่อปัจจัยการเปลี่ยนแปลงเพิ่มขึ้น/หรือลดลง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</si>
</sst>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(&quot;$&quot;* #,##0.00_);_(&quot;$&quot;* \(#,##0.00\);_(&quot;$&quot;* &quot;-&quot;??_);_(@_)"/>
    <numFmt numFmtId="188" formatCode="_(* #,##0.00_);_(* \(#,##0.00\);_(* &quot;-&quot;??_);_(@_)"/>
    <numFmt numFmtId="189" formatCode="_-* #,##0_-;\-* #,##0_-;_-* &quot;-&quot;??_-;_-@_-"/>
  </numFmts>
  <fonts count="27" x14ac:knownFonts="1">
    <font>
      <sz val="10"/>
      <color indexed="8"/>
      <name val="Tahoma"/>
      <charset val="222"/>
    </font>
    <font>
      <sz val="10"/>
      <color indexed="8"/>
      <name val="Tahoma"/>
      <family val="2"/>
    </font>
    <font>
      <sz val="8"/>
      <name val="Tahoma"/>
      <family val="2"/>
    </font>
    <font>
      <sz val="16"/>
      <color indexed="8"/>
      <name val="TH SarabunPSK"/>
      <family val="2"/>
    </font>
    <font>
      <b/>
      <sz val="18"/>
      <name val="TH SarabunPSK"/>
      <family val="2"/>
    </font>
    <font>
      <sz val="18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b/>
      <sz val="20"/>
      <name val="TH SarabunPSK"/>
      <family val="2"/>
    </font>
    <font>
      <b/>
      <u/>
      <sz val="20"/>
      <name val="TH SarabunPSK"/>
      <family val="2"/>
    </font>
    <font>
      <sz val="20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b/>
      <u/>
      <sz val="16"/>
      <color indexed="8"/>
      <name val="TH SarabunPSK"/>
      <family val="2"/>
    </font>
    <font>
      <sz val="8"/>
      <name val="Tahoma"/>
      <family val="2"/>
    </font>
    <font>
      <b/>
      <u/>
      <sz val="18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6"/>
      <color rgb="FFFF0000"/>
      <name val="TH SarabunPSK"/>
      <family val="2"/>
    </font>
    <font>
      <sz val="16"/>
      <color rgb="FF92D050"/>
      <name val="TH SarabunPSK"/>
      <family val="2"/>
    </font>
    <font>
      <sz val="16"/>
      <color rgb="FF00B0F0"/>
      <name val="TH SarabunPSK"/>
      <family val="2"/>
    </font>
    <font>
      <sz val="16"/>
      <color rgb="FF7030A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188" fontId="1" fillId="0" borderId="0" applyFont="0" applyFill="0" applyBorder="0" applyAlignment="0" applyProtection="0"/>
    <xf numFmtId="187" fontId="1" fillId="0" borderId="0" applyFont="0" applyFill="0" applyBorder="0" applyAlignment="0" applyProtection="0"/>
  </cellStyleXfs>
  <cellXfs count="35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188" fontId="4" fillId="0" borderId="0" xfId="1" applyFont="1"/>
    <xf numFmtId="0" fontId="6" fillId="0" borderId="0" xfId="0" applyFont="1"/>
    <xf numFmtId="0" fontId="7" fillId="0" borderId="0" xfId="0" applyFont="1"/>
    <xf numFmtId="188" fontId="7" fillId="0" borderId="0" xfId="1" applyFont="1"/>
    <xf numFmtId="188" fontId="6" fillId="0" borderId="0" xfId="1" applyFont="1"/>
    <xf numFmtId="188" fontId="6" fillId="0" borderId="0" xfId="1" applyFont="1" applyBorder="1"/>
    <xf numFmtId="43" fontId="6" fillId="0" borderId="0" xfId="0" applyNumberFormat="1" applyFont="1" applyBorder="1"/>
    <xf numFmtId="43" fontId="7" fillId="0" borderId="0" xfId="0" applyNumberFormat="1" applyFont="1" applyBorder="1"/>
    <xf numFmtId="43" fontId="7" fillId="0" borderId="0" xfId="0" applyNumberFormat="1" applyFont="1"/>
    <xf numFmtId="188" fontId="7" fillId="0" borderId="0" xfId="1" applyFont="1" applyBorder="1"/>
    <xf numFmtId="0" fontId="6" fillId="0" borderId="0" xfId="0" applyFont="1" applyAlignment="1">
      <alignment horizontal="center"/>
    </xf>
    <xf numFmtId="0" fontId="7" fillId="0" borderId="1" xfId="0" applyFont="1" applyBorder="1"/>
    <xf numFmtId="188" fontId="7" fillId="0" borderId="1" xfId="1" applyFont="1" applyBorder="1"/>
    <xf numFmtId="0" fontId="7" fillId="0" borderId="2" xfId="0" applyFont="1" applyBorder="1"/>
    <xf numFmtId="188" fontId="7" fillId="0" borderId="2" xfId="1" applyFont="1" applyBorder="1"/>
    <xf numFmtId="188" fontId="7" fillId="0" borderId="3" xfId="1" applyFont="1" applyBorder="1"/>
    <xf numFmtId="0" fontId="9" fillId="0" borderId="0" xfId="0" applyFont="1" applyAlignment="1">
      <alignment horizontal="center"/>
    </xf>
    <xf numFmtId="0" fontId="9" fillId="0" borderId="4" xfId="0" applyFont="1" applyBorder="1"/>
    <xf numFmtId="0" fontId="9" fillId="0" borderId="0" xfId="0" applyFont="1"/>
    <xf numFmtId="188" fontId="9" fillId="0" borderId="0" xfId="1" applyFont="1"/>
    <xf numFmtId="188" fontId="6" fillId="0" borderId="5" xfId="1" applyFont="1" applyBorder="1" applyAlignment="1">
      <alignment horizontal="center"/>
    </xf>
    <xf numFmtId="188" fontId="6" fillId="0" borderId="6" xfId="1" applyFont="1" applyBorder="1"/>
    <xf numFmtId="0" fontId="6" fillId="0" borderId="3" xfId="0" applyFont="1" applyBorder="1" applyAlignment="1">
      <alignment horizontal="center"/>
    </xf>
    <xf numFmtId="188" fontId="6" fillId="0" borderId="6" xfId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88" fontId="6" fillId="0" borderId="3" xfId="1" applyFont="1" applyBorder="1" applyAlignment="1">
      <alignment horizontal="center"/>
    </xf>
    <xf numFmtId="188" fontId="6" fillId="0" borderId="7" xfId="1" applyFont="1" applyBorder="1"/>
    <xf numFmtId="188" fontId="7" fillId="0" borderId="6" xfId="1" applyFont="1" applyBorder="1"/>
    <xf numFmtId="49" fontId="7" fillId="0" borderId="3" xfId="0" applyNumberFormat="1" applyFont="1" applyFill="1" applyBorder="1" applyAlignment="1"/>
    <xf numFmtId="0" fontId="7" fillId="0" borderId="0" xfId="0" applyFont="1" applyFill="1"/>
    <xf numFmtId="188" fontId="6" fillId="0" borderId="1" xfId="1" applyFont="1" applyFill="1" applyBorder="1"/>
    <xf numFmtId="188" fontId="7" fillId="0" borderId="2" xfId="1" applyFont="1" applyFill="1" applyBorder="1"/>
    <xf numFmtId="188" fontId="6" fillId="0" borderId="2" xfId="1" applyFont="1" applyFill="1" applyBorder="1"/>
    <xf numFmtId="0" fontId="6" fillId="0" borderId="0" xfId="0" applyFont="1" applyFill="1"/>
    <xf numFmtId="188" fontId="7" fillId="0" borderId="1" xfId="1" applyFont="1" applyFill="1" applyBorder="1"/>
    <xf numFmtId="0" fontId="6" fillId="0" borderId="0" xfId="0" applyFont="1" applyBorder="1" applyAlignment="1">
      <alignment horizontal="center"/>
    </xf>
    <xf numFmtId="0" fontId="7" fillId="0" borderId="0" xfId="0" applyFont="1" applyAlignment="1"/>
    <xf numFmtId="188" fontId="6" fillId="0" borderId="0" xfId="1" applyFont="1" applyFill="1"/>
    <xf numFmtId="188" fontId="6" fillId="0" borderId="0" xfId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189" fontId="6" fillId="0" borderId="0" xfId="1" applyNumberFormat="1" applyFont="1" applyFill="1"/>
    <xf numFmtId="189" fontId="6" fillId="0" borderId="0" xfId="0" applyNumberFormat="1" applyFont="1" applyFill="1"/>
    <xf numFmtId="188" fontId="7" fillId="0" borderId="0" xfId="1" applyFont="1" applyFill="1"/>
    <xf numFmtId="0" fontId="10" fillId="0" borderId="0" xfId="0" applyFont="1" applyAlignment="1"/>
    <xf numFmtId="188" fontId="9" fillId="0" borderId="0" xfId="1" applyFont="1" applyFill="1"/>
    <xf numFmtId="0" fontId="9" fillId="0" borderId="0" xfId="0" applyFont="1" applyFill="1"/>
    <xf numFmtId="188" fontId="11" fillId="0" borderId="0" xfId="1" applyFont="1"/>
    <xf numFmtId="0" fontId="11" fillId="0" borderId="0" xfId="0" applyFont="1"/>
    <xf numFmtId="188" fontId="11" fillId="0" borderId="0" xfId="1" applyFont="1" applyFill="1"/>
    <xf numFmtId="0" fontId="11" fillId="0" borderId="0" xfId="0" applyFont="1" applyFill="1"/>
    <xf numFmtId="188" fontId="7" fillId="0" borderId="6" xfId="1" applyFont="1" applyBorder="1" applyAlignment="1">
      <alignment horizontal="center"/>
    </xf>
    <xf numFmtId="188" fontId="7" fillId="0" borderId="7" xfId="1" applyFont="1" applyBorder="1"/>
    <xf numFmtId="189" fontId="7" fillId="0" borderId="0" xfId="1" applyNumberFormat="1" applyFont="1" applyFill="1"/>
    <xf numFmtId="188" fontId="4" fillId="0" borderId="0" xfId="1" applyFont="1" applyFill="1"/>
    <xf numFmtId="0" fontId="4" fillId="0" borderId="0" xfId="0" applyFont="1" applyFill="1"/>
    <xf numFmtId="0" fontId="4" fillId="0" borderId="3" xfId="0" applyFont="1" applyBorder="1" applyAlignment="1">
      <alignment horizontal="center"/>
    </xf>
    <xf numFmtId="188" fontId="4" fillId="0" borderId="6" xfId="1" applyFont="1" applyBorder="1" applyAlignment="1">
      <alignment horizontal="center"/>
    </xf>
    <xf numFmtId="188" fontId="4" fillId="0" borderId="0" xfId="1" applyFont="1" applyAlignment="1">
      <alignment horizontal="center"/>
    </xf>
    <xf numFmtId="188" fontId="4" fillId="0" borderId="3" xfId="1" applyFont="1" applyBorder="1" applyAlignment="1">
      <alignment horizontal="center"/>
    </xf>
    <xf numFmtId="188" fontId="4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89" fontId="4" fillId="0" borderId="0" xfId="1" applyNumberFormat="1" applyFont="1" applyFill="1"/>
    <xf numFmtId="189" fontId="4" fillId="0" borderId="0" xfId="0" applyNumberFormat="1" applyFont="1" applyFill="1"/>
    <xf numFmtId="0" fontId="4" fillId="0" borderId="4" xfId="0" applyFont="1" applyBorder="1" applyAlignment="1">
      <alignment horizontal="center"/>
    </xf>
    <xf numFmtId="189" fontId="4" fillId="0" borderId="6" xfId="1" applyNumberFormat="1" applyFont="1" applyBorder="1" applyAlignment="1">
      <alignment horizontal="center"/>
    </xf>
    <xf numFmtId="0" fontId="7" fillId="0" borderId="2" xfId="0" applyFont="1" applyFill="1" applyBorder="1"/>
    <xf numFmtId="43" fontId="6" fillId="0" borderId="0" xfId="0" applyNumberFormat="1" applyFont="1" applyFill="1"/>
    <xf numFmtId="189" fontId="6" fillId="0" borderId="0" xfId="1" applyNumberFormat="1" applyFont="1"/>
    <xf numFmtId="0" fontId="6" fillId="0" borderId="6" xfId="0" applyFont="1" applyFill="1" applyBorder="1" applyAlignment="1">
      <alignment horizontal="center"/>
    </xf>
    <xf numFmtId="189" fontId="7" fillId="0" borderId="0" xfId="1" applyNumberFormat="1" applyFont="1"/>
    <xf numFmtId="0" fontId="10" fillId="0" borderId="0" xfId="0" applyFont="1"/>
    <xf numFmtId="189" fontId="9" fillId="0" borderId="0" xfId="1" applyNumberFormat="1" applyFont="1"/>
    <xf numFmtId="0" fontId="9" fillId="0" borderId="5" xfId="0" applyFont="1" applyBorder="1"/>
    <xf numFmtId="188" fontId="9" fillId="0" borderId="5" xfId="1" applyFont="1" applyBorder="1" applyAlignment="1">
      <alignment horizontal="center"/>
    </xf>
    <xf numFmtId="188" fontId="9" fillId="0" borderId="6" xfId="1" applyFont="1" applyBorder="1" applyAlignment="1">
      <alignment horizontal="center"/>
    </xf>
    <xf numFmtId="189" fontId="9" fillId="0" borderId="6" xfId="1" applyNumberFormat="1" applyFont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188" fontId="9" fillId="0" borderId="0" xfId="1" applyFont="1" applyAlignment="1">
      <alignment horizontal="center"/>
    </xf>
    <xf numFmtId="43" fontId="9" fillId="0" borderId="0" xfId="0" applyNumberFormat="1" applyFont="1"/>
    <xf numFmtId="188" fontId="6" fillId="0" borderId="5" xfId="1" applyFont="1" applyBorder="1"/>
    <xf numFmtId="189" fontId="7" fillId="0" borderId="6" xfId="1" applyNumberFormat="1" applyFont="1" applyBorder="1" applyAlignment="1">
      <alignment horizontal="center"/>
    </xf>
    <xf numFmtId="189" fontId="7" fillId="0" borderId="3" xfId="1" applyNumberFormat="1" applyFont="1" applyBorder="1" applyAlignment="1">
      <alignment horizontal="center"/>
    </xf>
    <xf numFmtId="188" fontId="7" fillId="0" borderId="9" xfId="1" applyFont="1" applyBorder="1" applyAlignment="1">
      <alignment horizontal="center"/>
    </xf>
    <xf numFmtId="189" fontId="7" fillId="0" borderId="7" xfId="1" applyNumberFormat="1" applyFont="1" applyBorder="1" applyAlignment="1">
      <alignment horizontal="center"/>
    </xf>
    <xf numFmtId="188" fontId="7" fillId="0" borderId="10" xfId="1" applyFont="1" applyBorder="1"/>
    <xf numFmtId="189" fontId="7" fillId="0" borderId="10" xfId="1" applyNumberFormat="1" applyFont="1" applyBorder="1" applyAlignment="1">
      <alignment horizontal="center"/>
    </xf>
    <xf numFmtId="188" fontId="7" fillId="0" borderId="11" xfId="1" applyFont="1" applyBorder="1" applyAlignment="1">
      <alignment horizontal="center"/>
    </xf>
    <xf numFmtId="188" fontId="10" fillId="0" borderId="0" xfId="1" applyFont="1"/>
    <xf numFmtId="188" fontId="4" fillId="0" borderId="4" xfId="1" applyFont="1" applyBorder="1" applyAlignment="1">
      <alignment horizontal="center"/>
    </xf>
    <xf numFmtId="188" fontId="4" fillId="0" borderId="4" xfId="1" applyFont="1" applyBorder="1"/>
    <xf numFmtId="189" fontId="4" fillId="0" borderId="4" xfId="1" applyNumberFormat="1" applyFont="1" applyBorder="1"/>
    <xf numFmtId="188" fontId="4" fillId="0" borderId="12" xfId="1" applyFont="1" applyBorder="1" applyAlignment="1">
      <alignment horizontal="center"/>
    </xf>
    <xf numFmtId="188" fontId="7" fillId="0" borderId="3" xfId="1" applyFont="1" applyFill="1" applyBorder="1"/>
    <xf numFmtId="0" fontId="8" fillId="0" borderId="0" xfId="0" applyFont="1" applyFill="1"/>
    <xf numFmtId="189" fontId="6" fillId="0" borderId="6" xfId="1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189" fontId="6" fillId="0" borderId="3" xfId="1" applyNumberFormat="1" applyFont="1" applyFill="1" applyBorder="1" applyAlignment="1">
      <alignment horizontal="center"/>
    </xf>
    <xf numFmtId="188" fontId="6" fillId="0" borderId="13" xfId="1" applyFont="1" applyFill="1" applyBorder="1"/>
    <xf numFmtId="0" fontId="6" fillId="0" borderId="4" xfId="0" applyFont="1" applyFill="1" applyBorder="1" applyAlignment="1">
      <alignment horizontal="center"/>
    </xf>
    <xf numFmtId="188" fontId="6" fillId="0" borderId="4" xfId="1" applyFont="1" applyFill="1" applyBorder="1"/>
    <xf numFmtId="0" fontId="9" fillId="0" borderId="0" xfId="0" applyFont="1" applyFill="1" applyAlignment="1">
      <alignment horizontal="center"/>
    </xf>
    <xf numFmtId="0" fontId="10" fillId="0" borderId="0" xfId="0" applyFont="1" applyFill="1"/>
    <xf numFmtId="189" fontId="9" fillId="0" borderId="0" xfId="1" applyNumberFormat="1" applyFont="1" applyFill="1"/>
    <xf numFmtId="189" fontId="7" fillId="0" borderId="6" xfId="1" applyNumberFormat="1" applyFont="1" applyBorder="1"/>
    <xf numFmtId="189" fontId="4" fillId="0" borderId="3" xfId="1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89" fontId="4" fillId="0" borderId="7" xfId="1" applyNumberFormat="1" applyFont="1" applyBorder="1" applyAlignment="1">
      <alignment horizontal="center"/>
    </xf>
    <xf numFmtId="188" fontId="6" fillId="0" borderId="3" xfId="1" applyFont="1" applyFill="1" applyBorder="1"/>
    <xf numFmtId="0" fontId="6" fillId="0" borderId="3" xfId="0" applyFont="1" applyFill="1" applyBorder="1"/>
    <xf numFmtId="43" fontId="6" fillId="0" borderId="3" xfId="0" applyNumberFormat="1" applyFont="1" applyFill="1" applyBorder="1"/>
    <xf numFmtId="0" fontId="7" fillId="0" borderId="0" xfId="0" applyFont="1" applyFill="1" applyAlignment="1"/>
    <xf numFmtId="0" fontId="10" fillId="0" borderId="0" xfId="0" applyFont="1" applyFill="1" applyAlignment="1"/>
    <xf numFmtId="0" fontId="9" fillId="0" borderId="0" xfId="0" applyFont="1" applyFill="1" applyAlignment="1"/>
    <xf numFmtId="0" fontId="9" fillId="0" borderId="6" xfId="0" applyFont="1" applyFill="1" applyBorder="1" applyAlignment="1"/>
    <xf numFmtId="0" fontId="9" fillId="0" borderId="3" xfId="0" applyFont="1" applyFill="1" applyBorder="1" applyAlignment="1"/>
    <xf numFmtId="0" fontId="9" fillId="0" borderId="14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188" fontId="4" fillId="0" borderId="3" xfId="1" applyFont="1" applyFill="1" applyBorder="1" applyAlignment="1">
      <alignment horizontal="center"/>
    </xf>
    <xf numFmtId="188" fontId="4" fillId="0" borderId="3" xfId="1" applyFont="1" applyFill="1" applyBorder="1"/>
    <xf numFmtId="0" fontId="4" fillId="0" borderId="4" xfId="0" applyFont="1" applyFill="1" applyBorder="1" applyAlignment="1">
      <alignment horizontal="center"/>
    </xf>
    <xf numFmtId="0" fontId="6" fillId="0" borderId="0" xfId="0" applyFont="1" applyFill="1" applyBorder="1"/>
    <xf numFmtId="49" fontId="6" fillId="0" borderId="13" xfId="1" applyNumberFormat="1" applyFont="1" applyFill="1" applyBorder="1" applyAlignment="1">
      <alignment horizontal="left"/>
    </xf>
    <xf numFmtId="188" fontId="7" fillId="0" borderId="13" xfId="1" applyFont="1" applyFill="1" applyBorder="1"/>
    <xf numFmtId="43" fontId="6" fillId="0" borderId="0" xfId="0" applyNumberFormat="1" applyFont="1" applyFill="1" applyBorder="1"/>
    <xf numFmtId="49" fontId="6" fillId="0" borderId="2" xfId="1" applyNumberFormat="1" applyFont="1" applyFill="1" applyBorder="1" applyAlignment="1">
      <alignment horizontal="left"/>
    </xf>
    <xf numFmtId="49" fontId="6" fillId="0" borderId="2" xfId="0" applyNumberFormat="1" applyFont="1" applyFill="1" applyBorder="1" applyAlignment="1"/>
    <xf numFmtId="49" fontId="7" fillId="0" borderId="0" xfId="0" applyNumberFormat="1" applyFont="1" applyFill="1" applyAlignment="1"/>
    <xf numFmtId="49" fontId="10" fillId="0" borderId="0" xfId="0" applyNumberFormat="1" applyFont="1" applyFill="1" applyAlignment="1"/>
    <xf numFmtId="49" fontId="4" fillId="0" borderId="3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3" xfId="0" applyNumberFormat="1" applyFont="1" applyFill="1" applyBorder="1" applyAlignment="1"/>
    <xf numFmtId="0" fontId="4" fillId="0" borderId="0" xfId="0" applyFont="1" applyFill="1" applyBorder="1"/>
    <xf numFmtId="49" fontId="4" fillId="0" borderId="4" xfId="0" applyNumberFormat="1" applyFont="1" applyFill="1" applyBorder="1" applyAlignment="1">
      <alignment horizontal="center"/>
    </xf>
    <xf numFmtId="188" fontId="4" fillId="0" borderId="4" xfId="1" applyFont="1" applyFill="1" applyBorder="1"/>
    <xf numFmtId="43" fontId="4" fillId="0" borderId="0" xfId="0" applyNumberFormat="1" applyFont="1" applyFill="1" applyBorder="1"/>
    <xf numFmtId="0" fontId="12" fillId="0" borderId="0" xfId="0" applyFont="1" applyFill="1"/>
    <xf numFmtId="0" fontId="13" fillId="0" borderId="0" xfId="0" applyFont="1" applyFill="1"/>
    <xf numFmtId="0" fontId="13" fillId="0" borderId="6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188" fontId="13" fillId="0" borderId="4" xfId="1" applyFont="1" applyFill="1" applyBorder="1"/>
    <xf numFmtId="188" fontId="6" fillId="0" borderId="3" xfId="1" applyFont="1" applyFill="1" applyBorder="1" applyAlignment="1">
      <alignment horizontal="center"/>
    </xf>
    <xf numFmtId="188" fontId="6" fillId="0" borderId="6" xfId="1" applyFont="1" applyFill="1" applyBorder="1" applyAlignment="1">
      <alignment horizontal="center"/>
    </xf>
    <xf numFmtId="0" fontId="6" fillId="0" borderId="3" xfId="0" applyFont="1" applyFill="1" applyBorder="1" applyAlignment="1"/>
    <xf numFmtId="188" fontId="6" fillId="0" borderId="0" xfId="1" applyFont="1" applyFill="1" applyBorder="1"/>
    <xf numFmtId="49" fontId="6" fillId="0" borderId="3" xfId="1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/>
    <xf numFmtId="49" fontId="6" fillId="0" borderId="7" xfId="1" applyNumberFormat="1" applyFont="1" applyFill="1" applyBorder="1" applyAlignment="1">
      <alignment horizontal="center"/>
    </xf>
    <xf numFmtId="49" fontId="6" fillId="0" borderId="0" xfId="1" applyNumberFormat="1" applyFont="1" applyFill="1" applyBorder="1" applyAlignment="1">
      <alignment horizontal="center"/>
    </xf>
    <xf numFmtId="49" fontId="6" fillId="0" borderId="0" xfId="1" applyNumberFormat="1" applyFont="1" applyFill="1"/>
    <xf numFmtId="49" fontId="6" fillId="0" borderId="0" xfId="0" applyNumberFormat="1" applyFont="1" applyFill="1"/>
    <xf numFmtId="49" fontId="6" fillId="0" borderId="7" xfId="0" applyNumberFormat="1" applyFont="1" applyFill="1" applyBorder="1"/>
    <xf numFmtId="49" fontId="6" fillId="0" borderId="7" xfId="0" applyNumberFormat="1" applyFont="1" applyFill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49" fontId="6" fillId="0" borderId="0" xfId="0" applyNumberFormat="1" applyFont="1" applyFill="1" applyAlignment="1"/>
    <xf numFmtId="49" fontId="6" fillId="0" borderId="3" xfId="0" applyNumberFormat="1" applyFont="1" applyFill="1" applyBorder="1" applyAlignment="1"/>
    <xf numFmtId="49" fontId="6" fillId="0" borderId="0" xfId="1" applyNumberFormat="1" applyFont="1" applyFill="1" applyBorder="1"/>
    <xf numFmtId="49" fontId="6" fillId="0" borderId="7" xfId="1" applyNumberFormat="1" applyFont="1" applyFill="1" applyBorder="1"/>
    <xf numFmtId="49" fontId="6" fillId="0" borderId="0" xfId="0" applyNumberFormat="1" applyFont="1" applyFill="1" applyBorder="1"/>
    <xf numFmtId="49" fontId="6" fillId="0" borderId="0" xfId="0" applyNumberFormat="1" applyFont="1"/>
    <xf numFmtId="49" fontId="4" fillId="0" borderId="6" xfId="0" applyNumberFormat="1" applyFont="1" applyFill="1" applyBorder="1" applyAlignment="1"/>
    <xf numFmtId="0" fontId="3" fillId="0" borderId="15" xfId="0" applyFont="1" applyBorder="1"/>
    <xf numFmtId="0" fontId="6" fillId="0" borderId="0" xfId="0" applyFont="1" applyBorder="1"/>
    <xf numFmtId="0" fontId="7" fillId="0" borderId="0" xfId="0" applyFont="1" applyBorder="1"/>
    <xf numFmtId="0" fontId="8" fillId="0" borderId="0" xfId="0" applyFont="1" applyBorder="1"/>
    <xf numFmtId="43" fontId="6" fillId="0" borderId="0" xfId="2" applyNumberFormat="1" applyFont="1" applyBorder="1"/>
    <xf numFmtId="0" fontId="6" fillId="0" borderId="5" xfId="0" applyFont="1" applyBorder="1" applyAlignment="1"/>
    <xf numFmtId="49" fontId="7" fillId="0" borderId="2" xfId="0" applyNumberFormat="1" applyFont="1" applyFill="1" applyBorder="1" applyAlignment="1"/>
    <xf numFmtId="188" fontId="7" fillId="0" borderId="0" xfId="1" applyFont="1" applyFill="1" applyBorder="1"/>
    <xf numFmtId="0" fontId="7" fillId="0" borderId="0" xfId="0" applyFont="1" applyFill="1" applyBorder="1"/>
    <xf numFmtId="188" fontId="14" fillId="0" borderId="4" xfId="1" applyFont="1" applyFill="1" applyBorder="1"/>
    <xf numFmtId="188" fontId="7" fillId="0" borderId="4" xfId="1" applyFont="1" applyBorder="1"/>
    <xf numFmtId="43" fontId="6" fillId="0" borderId="4" xfId="0" applyNumberFormat="1" applyFont="1" applyFill="1" applyBorder="1"/>
    <xf numFmtId="0" fontId="14" fillId="0" borderId="0" xfId="0" applyFont="1" applyFill="1"/>
    <xf numFmtId="189" fontId="14" fillId="0" borderId="0" xfId="1" applyNumberFormat="1" applyFont="1" applyFill="1"/>
    <xf numFmtId="0" fontId="15" fillId="0" borderId="0" xfId="0" applyFont="1" applyFill="1"/>
    <xf numFmtId="188" fontId="14" fillId="0" borderId="0" xfId="1" applyFont="1" applyFill="1"/>
    <xf numFmtId="0" fontId="16" fillId="0" borderId="15" xfId="0" applyFont="1" applyBorder="1"/>
    <xf numFmtId="188" fontId="10" fillId="0" borderId="0" xfId="1" applyFont="1" applyAlignment="1">
      <alignment horizontal="left"/>
    </xf>
    <xf numFmtId="0" fontId="16" fillId="0" borderId="0" xfId="0" applyFont="1" applyBorder="1"/>
    <xf numFmtId="189" fontId="7" fillId="0" borderId="7" xfId="1" applyNumberFormat="1" applyFont="1" applyFill="1" applyBorder="1" applyAlignment="1">
      <alignment horizontal="center"/>
    </xf>
    <xf numFmtId="188" fontId="6" fillId="0" borderId="10" xfId="1" applyFont="1" applyBorder="1"/>
    <xf numFmtId="0" fontId="7" fillId="0" borderId="0" xfId="0" applyFont="1" applyAlignment="1">
      <alignment horizontal="right"/>
    </xf>
    <xf numFmtId="188" fontId="7" fillId="0" borderId="6" xfId="1" applyFont="1" applyFill="1" applyBorder="1"/>
    <xf numFmtId="188" fontId="6" fillId="0" borderId="3" xfId="1" applyFont="1" applyBorder="1"/>
    <xf numFmtId="188" fontId="7" fillId="0" borderId="7" xfId="1" applyFont="1" applyFill="1" applyBorder="1"/>
    <xf numFmtId="188" fontId="6" fillId="0" borderId="7" xfId="1" applyFont="1" applyFill="1" applyBorder="1"/>
    <xf numFmtId="188" fontId="7" fillId="0" borderId="10" xfId="1" applyFont="1" applyFill="1" applyBorder="1"/>
    <xf numFmtId="0" fontId="16" fillId="0" borderId="16" xfId="0" applyFont="1" applyBorder="1"/>
    <xf numFmtId="0" fontId="7" fillId="0" borderId="15" xfId="0" applyFont="1" applyFill="1" applyBorder="1"/>
    <xf numFmtId="189" fontId="7" fillId="0" borderId="15" xfId="1" applyNumberFormat="1" applyFont="1" applyFill="1" applyBorder="1"/>
    <xf numFmtId="0" fontId="12" fillId="0" borderId="15" xfId="0" applyFont="1" applyFill="1" applyBorder="1"/>
    <xf numFmtId="188" fontId="7" fillId="0" borderId="15" xfId="1" applyFont="1" applyBorder="1"/>
    <xf numFmtId="188" fontId="7" fillId="0" borderId="17" xfId="1" applyFont="1" applyFill="1" applyBorder="1"/>
    <xf numFmtId="188" fontId="6" fillId="0" borderId="17" xfId="1" applyFont="1" applyFill="1" applyBorder="1"/>
    <xf numFmtId="0" fontId="9" fillId="0" borderId="6" xfId="0" applyFont="1" applyBorder="1" applyAlignment="1">
      <alignment horizontal="center"/>
    </xf>
    <xf numFmtId="49" fontId="7" fillId="0" borderId="7" xfId="0" applyNumberFormat="1" applyFont="1" applyFill="1" applyBorder="1" applyAlignment="1"/>
    <xf numFmtId="188" fontId="9" fillId="0" borderId="3" xfId="1" applyFont="1" applyBorder="1" applyAlignment="1">
      <alignment horizontal="center"/>
    </xf>
    <xf numFmtId="188" fontId="9" fillId="0" borderId="3" xfId="1" applyFont="1" applyFill="1" applyBorder="1"/>
    <xf numFmtId="189" fontId="9" fillId="0" borderId="3" xfId="1" applyNumberFormat="1" applyFont="1" applyBorder="1"/>
    <xf numFmtId="0" fontId="9" fillId="0" borderId="3" xfId="0" applyFont="1" applyFill="1" applyBorder="1"/>
    <xf numFmtId="188" fontId="9" fillId="0" borderId="3" xfId="1" applyFont="1" applyBorder="1"/>
    <xf numFmtId="0" fontId="4" fillId="0" borderId="10" xfId="0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0" fontId="7" fillId="0" borderId="13" xfId="0" applyFont="1" applyBorder="1"/>
    <xf numFmtId="188" fontId="7" fillId="0" borderId="13" xfId="1" applyFont="1" applyBorder="1"/>
    <xf numFmtId="49" fontId="6" fillId="0" borderId="0" xfId="0" applyNumberFormat="1" applyFont="1" applyAlignment="1">
      <alignment horizontal="center"/>
    </xf>
    <xf numFmtId="49" fontId="6" fillId="0" borderId="0" xfId="1" applyNumberFormat="1" applyFont="1" applyAlignment="1">
      <alignment horizontal="center"/>
    </xf>
    <xf numFmtId="0" fontId="5" fillId="0" borderId="6" xfId="0" applyFont="1" applyBorder="1" applyAlignment="1">
      <alignment horizontal="center"/>
    </xf>
    <xf numFmtId="188" fontId="5" fillId="0" borderId="6" xfId="1" applyFont="1" applyBorder="1" applyAlignment="1">
      <alignment horizontal="center"/>
    </xf>
    <xf numFmtId="188" fontId="5" fillId="0" borderId="0" xfId="1" applyFont="1"/>
    <xf numFmtId="0" fontId="5" fillId="0" borderId="0" xfId="0" applyFont="1" applyFill="1"/>
    <xf numFmtId="0" fontId="5" fillId="0" borderId="0" xfId="0" applyFont="1"/>
    <xf numFmtId="188" fontId="5" fillId="0" borderId="3" xfId="1" applyFont="1" applyBorder="1" applyAlignment="1">
      <alignment horizontal="center"/>
    </xf>
    <xf numFmtId="188" fontId="6" fillId="0" borderId="0" xfId="1" applyFont="1" applyAlignment="1">
      <alignment horizontal="center"/>
    </xf>
    <xf numFmtId="49" fontId="7" fillId="0" borderId="3" xfId="0" applyNumberFormat="1" applyFont="1" applyFill="1" applyBorder="1" applyAlignment="1">
      <alignment horizontal="center"/>
    </xf>
    <xf numFmtId="0" fontId="5" fillId="0" borderId="0" xfId="0" applyFont="1" applyBorder="1"/>
    <xf numFmtId="188" fontId="5" fillId="0" borderId="0" xfId="1" applyFont="1" applyBorder="1"/>
    <xf numFmtId="0" fontId="5" fillId="0" borderId="0" xfId="0" applyFont="1" applyAlignment="1"/>
    <xf numFmtId="188" fontId="5" fillId="0" borderId="0" xfId="1" applyFont="1" applyFill="1"/>
    <xf numFmtId="188" fontId="6" fillId="0" borderId="10" xfId="1" applyFont="1" applyFill="1" applyBorder="1"/>
    <xf numFmtId="189" fontId="7" fillId="0" borderId="10" xfId="1" applyNumberFormat="1" applyFont="1" applyFill="1" applyBorder="1" applyAlignment="1">
      <alignment horizontal="center"/>
    </xf>
    <xf numFmtId="189" fontId="7" fillId="0" borderId="10" xfId="1" applyNumberFormat="1" applyFont="1" applyBorder="1"/>
    <xf numFmtId="49" fontId="7" fillId="0" borderId="0" xfId="0" applyNumberFormat="1" applyFont="1" applyFill="1" applyAlignment="1">
      <alignment horizontal="center"/>
    </xf>
    <xf numFmtId="188" fontId="7" fillId="0" borderId="10" xfId="1" applyFont="1" applyBorder="1" applyAlignment="1">
      <alignment horizontal="center"/>
    </xf>
    <xf numFmtId="49" fontId="7" fillId="0" borderId="13" xfId="0" applyNumberFormat="1" applyFont="1" applyFill="1" applyBorder="1" applyAlignment="1"/>
    <xf numFmtId="188" fontId="7" fillId="0" borderId="18" xfId="1" applyFont="1" applyFill="1" applyBorder="1"/>
    <xf numFmtId="43" fontId="6" fillId="0" borderId="13" xfId="0" applyNumberFormat="1" applyFont="1" applyFill="1" applyBorder="1"/>
    <xf numFmtId="188" fontId="7" fillId="0" borderId="15" xfId="1" applyFont="1" applyFill="1" applyBorder="1"/>
    <xf numFmtId="43" fontId="6" fillId="0" borderId="2" xfId="0" applyNumberFormat="1" applyFont="1" applyFill="1" applyBorder="1"/>
    <xf numFmtId="0" fontId="4" fillId="0" borderId="5" xfId="0" applyFont="1" applyBorder="1" applyAlignment="1">
      <alignment horizontal="center"/>
    </xf>
    <xf numFmtId="0" fontId="18" fillId="0" borderId="0" xfId="0" applyFont="1" applyFill="1"/>
    <xf numFmtId="0" fontId="9" fillId="0" borderId="3" xfId="0" applyFont="1" applyBorder="1" applyAlignment="1">
      <alignment horizontal="center"/>
    </xf>
    <xf numFmtId="188" fontId="7" fillId="2" borderId="6" xfId="1" applyFont="1" applyFill="1" applyBorder="1"/>
    <xf numFmtId="188" fontId="7" fillId="2" borderId="7" xfId="1" applyFont="1" applyFill="1" applyBorder="1"/>
    <xf numFmtId="188" fontId="7" fillId="0" borderId="0" xfId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188" fontId="7" fillId="2" borderId="10" xfId="1" applyFont="1" applyFill="1" applyBorder="1"/>
    <xf numFmtId="188" fontId="7" fillId="2" borderId="3" xfId="1" applyFont="1" applyFill="1" applyBorder="1"/>
    <xf numFmtId="49" fontId="7" fillId="0" borderId="10" xfId="0" applyNumberFormat="1" applyFont="1" applyFill="1" applyBorder="1" applyAlignment="1">
      <alignment horizontal="center"/>
    </xf>
    <xf numFmtId="188" fontId="7" fillId="2" borderId="10" xfId="1" applyFont="1" applyFill="1" applyBorder="1" applyAlignment="1">
      <alignment wrapText="1"/>
    </xf>
    <xf numFmtId="188" fontId="7" fillId="2" borderId="7" xfId="1" applyFont="1" applyFill="1" applyBorder="1" applyAlignment="1">
      <alignment wrapText="1"/>
    </xf>
    <xf numFmtId="0" fontId="7" fillId="0" borderId="5" xfId="0" applyFont="1" applyBorder="1" applyAlignment="1">
      <alignment horizontal="center"/>
    </xf>
    <xf numFmtId="188" fontId="7" fillId="0" borderId="20" xfId="1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188" fontId="7" fillId="2" borderId="13" xfId="1" applyFont="1" applyFill="1" applyBorder="1" applyAlignment="1">
      <alignment wrapText="1"/>
    </xf>
    <xf numFmtId="188" fontId="7" fillId="0" borderId="7" xfId="1" applyFont="1" applyBorder="1" applyAlignment="1">
      <alignment horizontal="center"/>
    </xf>
    <xf numFmtId="188" fontId="7" fillId="0" borderId="7" xfId="1" applyFont="1" applyBorder="1" applyAlignment="1">
      <alignment horizontal="center" vertical="top"/>
    </xf>
    <xf numFmtId="188" fontId="7" fillId="0" borderId="10" xfId="1" applyFont="1" applyBorder="1" applyAlignment="1">
      <alignment horizontal="center" vertical="top"/>
    </xf>
    <xf numFmtId="0" fontId="7" fillId="0" borderId="7" xfId="0" applyFont="1" applyFill="1" applyBorder="1" applyAlignment="1">
      <alignment horizontal="center"/>
    </xf>
    <xf numFmtId="188" fontId="7" fillId="0" borderId="11" xfId="1" applyFont="1" applyBorder="1" applyAlignment="1">
      <alignment horizontal="center" vertical="top"/>
    </xf>
    <xf numFmtId="49" fontId="7" fillId="2" borderId="10" xfId="0" applyNumberFormat="1" applyFont="1" applyFill="1" applyBorder="1" applyAlignment="1">
      <alignment horizontal="center" vertical="top"/>
    </xf>
    <xf numFmtId="188" fontId="7" fillId="0" borderId="0" xfId="1" applyFont="1" applyAlignment="1">
      <alignment horizontal="right"/>
    </xf>
    <xf numFmtId="0" fontId="7" fillId="0" borderId="0" xfId="0" applyFont="1" applyFill="1" applyAlignment="1">
      <alignment horizontal="right"/>
    </xf>
    <xf numFmtId="188" fontId="4" fillId="0" borderId="19" xfId="1" applyFont="1" applyBorder="1" applyAlignment="1">
      <alignment horizontal="center"/>
    </xf>
    <xf numFmtId="188" fontId="9" fillId="0" borderId="4" xfId="1" applyFont="1" applyBorder="1"/>
    <xf numFmtId="188" fontId="19" fillId="0" borderId="7" xfId="1" applyFont="1" applyBorder="1"/>
    <xf numFmtId="188" fontId="21" fillId="0" borderId="2" xfId="1" applyFont="1" applyBorder="1"/>
    <xf numFmtId="43" fontId="21" fillId="0" borderId="2" xfId="0" applyNumberFormat="1" applyFont="1" applyBorder="1"/>
    <xf numFmtId="188" fontId="21" fillId="0" borderId="2" xfId="1" applyFont="1" applyFill="1" applyBorder="1"/>
    <xf numFmtId="188" fontId="21" fillId="0" borderId="7" xfId="1" applyFont="1" applyBorder="1"/>
    <xf numFmtId="43" fontId="21" fillId="0" borderId="7" xfId="0" applyNumberFormat="1" applyFont="1" applyBorder="1"/>
    <xf numFmtId="188" fontId="22" fillId="0" borderId="8" xfId="1" applyFont="1" applyBorder="1"/>
    <xf numFmtId="49" fontId="20" fillId="0" borderId="3" xfId="0" applyNumberFormat="1" applyFont="1" applyBorder="1" applyAlignment="1">
      <alignment horizontal="center"/>
    </xf>
    <xf numFmtId="49" fontId="20" fillId="0" borderId="7" xfId="0" applyNumberFormat="1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188" fontId="22" fillId="0" borderId="0" xfId="1" applyFont="1" applyBorder="1" applyAlignment="1">
      <alignment horizontal="center"/>
    </xf>
    <xf numFmtId="188" fontId="22" fillId="0" borderId="3" xfId="1" applyFont="1" applyBorder="1" applyAlignment="1">
      <alignment horizontal="center"/>
    </xf>
    <xf numFmtId="188" fontId="23" fillId="2" borderId="10" xfId="1" applyFont="1" applyFill="1" applyBorder="1"/>
    <xf numFmtId="188" fontId="24" fillId="2" borderId="10" xfId="1" applyFont="1" applyFill="1" applyBorder="1"/>
    <xf numFmtId="188" fontId="23" fillId="2" borderId="10" xfId="1" applyFont="1" applyFill="1" applyBorder="1" applyAlignment="1">
      <alignment wrapText="1"/>
    </xf>
    <xf numFmtId="188" fontId="26" fillId="2" borderId="10" xfId="1" applyFont="1" applyFill="1" applyBorder="1"/>
    <xf numFmtId="188" fontId="25" fillId="0" borderId="10" xfId="1" applyFont="1" applyFill="1" applyBorder="1" applyAlignment="1">
      <alignment wrapText="1"/>
    </xf>
    <xf numFmtId="188" fontId="5" fillId="0" borderId="24" xfId="1" applyFont="1" applyBorder="1" applyAlignment="1">
      <alignment horizontal="center"/>
    </xf>
    <xf numFmtId="188" fontId="5" fillId="0" borderId="25" xfId="1" applyFont="1" applyBorder="1" applyAlignment="1">
      <alignment horizontal="center"/>
    </xf>
    <xf numFmtId="49" fontId="6" fillId="0" borderId="25" xfId="0" applyNumberFormat="1" applyFont="1" applyBorder="1" applyAlignment="1">
      <alignment horizontal="center"/>
    </xf>
    <xf numFmtId="188" fontId="7" fillId="0" borderId="23" xfId="1" applyFont="1" applyBorder="1"/>
    <xf numFmtId="188" fontId="7" fillId="0" borderId="25" xfId="1" applyFont="1" applyBorder="1"/>
    <xf numFmtId="0" fontId="7" fillId="0" borderId="0" xfId="0" applyFont="1" applyBorder="1" applyAlignment="1">
      <alignment horizontal="right"/>
    </xf>
    <xf numFmtId="189" fontId="9" fillId="0" borderId="0" xfId="1" applyNumberFormat="1" applyFont="1" applyBorder="1"/>
    <xf numFmtId="0" fontId="9" fillId="0" borderId="0" xfId="0" applyFont="1" applyFill="1" applyBorder="1"/>
    <xf numFmtId="188" fontId="9" fillId="0" borderId="0" xfId="1" applyFont="1" applyBorder="1"/>
    <xf numFmtId="0" fontId="9" fillId="0" borderId="0" xfId="0" applyFont="1" applyBorder="1"/>
    <xf numFmtId="0" fontId="0" fillId="0" borderId="0" xfId="0" applyBorder="1"/>
    <xf numFmtId="188" fontId="5" fillId="0" borderId="25" xfId="1" applyFont="1" applyBorder="1"/>
    <xf numFmtId="189" fontId="5" fillId="0" borderId="0" xfId="1" applyNumberFormat="1" applyFont="1" applyBorder="1"/>
    <xf numFmtId="0" fontId="5" fillId="0" borderId="0" xfId="0" applyFont="1" applyFill="1" applyBorder="1"/>
    <xf numFmtId="189" fontId="7" fillId="0" borderId="0" xfId="1" applyNumberFormat="1" applyFont="1" applyBorder="1"/>
    <xf numFmtId="0" fontId="23" fillId="0" borderId="0" xfId="0" applyFont="1" applyBorder="1"/>
    <xf numFmtId="43" fontId="0" fillId="0" borderId="0" xfId="0" applyNumberFormat="1"/>
    <xf numFmtId="188" fontId="7" fillId="0" borderId="6" xfId="1" applyNumberFormat="1" applyFont="1" applyBorder="1"/>
    <xf numFmtId="188" fontId="7" fillId="0" borderId="10" xfId="1" applyNumberFormat="1" applyFont="1" applyBorder="1"/>
    <xf numFmtId="188" fontId="7" fillId="0" borderId="7" xfId="1" applyNumberFormat="1" applyFont="1" applyBorder="1"/>
    <xf numFmtId="188" fontId="7" fillId="0" borderId="10" xfId="1" applyNumberFormat="1" applyFont="1" applyFill="1" applyBorder="1"/>
    <xf numFmtId="188" fontId="7" fillId="0" borderId="7" xfId="1" applyNumberFormat="1" applyFont="1" applyFill="1" applyBorder="1"/>
    <xf numFmtId="188" fontId="7" fillId="0" borderId="3" xfId="1" applyNumberFormat="1" applyFont="1" applyBorder="1"/>
    <xf numFmtId="188" fontId="4" fillId="0" borderId="4" xfId="1" applyNumberFormat="1" applyFont="1" applyBorder="1"/>
    <xf numFmtId="188" fontId="7" fillId="0" borderId="10" xfId="1" applyFont="1" applyFill="1" applyBorder="1" applyAlignment="1">
      <alignment horizontal="center"/>
    </xf>
    <xf numFmtId="4" fontId="7" fillId="0" borderId="7" xfId="0" applyNumberFormat="1" applyFont="1" applyFill="1" applyBorder="1" applyAlignment="1">
      <alignment horizontal="center"/>
    </xf>
    <xf numFmtId="4" fontId="7" fillId="0" borderId="10" xfId="0" applyNumberFormat="1" applyFont="1" applyFill="1" applyBorder="1" applyAlignment="1">
      <alignment horizontal="center"/>
    </xf>
    <xf numFmtId="4" fontId="7" fillId="0" borderId="6" xfId="1" applyNumberFormat="1" applyFont="1" applyFill="1" applyBorder="1"/>
    <xf numFmtId="4" fontId="7" fillId="0" borderId="6" xfId="1" applyNumberFormat="1" applyFont="1" applyBorder="1"/>
    <xf numFmtId="4" fontId="7" fillId="0" borderId="6" xfId="1" applyNumberFormat="1" applyFont="1" applyBorder="1" applyAlignment="1">
      <alignment horizontal="center"/>
    </xf>
    <xf numFmtId="4" fontId="7" fillId="0" borderId="10" xfId="1" applyNumberFormat="1" applyFont="1" applyFill="1" applyBorder="1"/>
    <xf numFmtId="4" fontId="7" fillId="0" borderId="10" xfId="1" applyNumberFormat="1" applyFont="1" applyBorder="1"/>
    <xf numFmtId="4" fontId="7" fillId="0" borderId="10" xfId="1" applyNumberFormat="1" applyFont="1" applyBorder="1" applyAlignment="1">
      <alignment horizontal="center"/>
    </xf>
    <xf numFmtId="4" fontId="7" fillId="0" borderId="7" xfId="1" applyNumberFormat="1" applyFont="1" applyFill="1" applyBorder="1"/>
    <xf numFmtId="4" fontId="7" fillId="0" borderId="7" xfId="1" applyNumberFormat="1" applyFont="1" applyBorder="1"/>
    <xf numFmtId="4" fontId="7" fillId="0" borderId="7" xfId="0" applyNumberFormat="1" applyFont="1" applyFill="1" applyBorder="1" applyAlignment="1">
      <alignment horizontal="center" vertical="top"/>
    </xf>
    <xf numFmtId="4" fontId="7" fillId="0" borderId="11" xfId="1" applyNumberFormat="1" applyFont="1" applyBorder="1" applyAlignment="1">
      <alignment horizontal="center" vertical="top"/>
    </xf>
    <xf numFmtId="4" fontId="7" fillId="0" borderId="11" xfId="1" applyNumberFormat="1" applyFont="1" applyBorder="1" applyAlignment="1">
      <alignment horizontal="center"/>
    </xf>
    <xf numFmtId="4" fontId="7" fillId="0" borderId="10" xfId="1" applyNumberFormat="1" applyFont="1" applyBorder="1" applyAlignment="1">
      <alignment horizontal="center" vertical="top"/>
    </xf>
    <xf numFmtId="4" fontId="7" fillId="0" borderId="5" xfId="0" applyNumberFormat="1" applyFont="1" applyBorder="1" applyAlignment="1">
      <alignment horizontal="center"/>
    </xf>
    <xf numFmtId="4" fontId="7" fillId="0" borderId="7" xfId="1" applyNumberFormat="1" applyFont="1" applyFill="1" applyBorder="1" applyAlignment="1">
      <alignment horizontal="center"/>
    </xf>
    <xf numFmtId="4" fontId="7" fillId="2" borderId="7" xfId="0" applyNumberFormat="1" applyFont="1" applyFill="1" applyBorder="1" applyAlignment="1">
      <alignment horizontal="center"/>
    </xf>
    <xf numFmtId="4" fontId="7" fillId="0" borderId="10" xfId="1" applyNumberFormat="1" applyFont="1" applyFill="1" applyBorder="1" applyAlignment="1">
      <alignment horizontal="center"/>
    </xf>
    <xf numFmtId="4" fontId="7" fillId="2" borderId="10" xfId="0" applyNumberFormat="1" applyFont="1" applyFill="1" applyBorder="1" applyAlignment="1">
      <alignment horizontal="center"/>
    </xf>
    <xf numFmtId="4" fontId="7" fillId="2" borderId="7" xfId="0" applyNumberFormat="1" applyFont="1" applyFill="1" applyBorder="1" applyAlignment="1">
      <alignment horizontal="center" vertical="top"/>
    </xf>
    <xf numFmtId="4" fontId="7" fillId="2" borderId="10" xfId="0" applyNumberFormat="1" applyFont="1" applyFill="1" applyBorder="1" applyAlignment="1">
      <alignment horizontal="center" vertical="top"/>
    </xf>
    <xf numFmtId="4" fontId="7" fillId="0" borderId="3" xfId="1" applyNumberFormat="1" applyFont="1" applyFill="1" applyBorder="1" applyAlignment="1">
      <alignment horizontal="center"/>
    </xf>
    <xf numFmtId="4" fontId="6" fillId="0" borderId="4" xfId="1" applyNumberFormat="1" applyFont="1" applyFill="1" applyBorder="1"/>
    <xf numFmtId="4" fontId="6" fillId="0" borderId="4" xfId="1" applyNumberFormat="1" applyFont="1" applyFill="1" applyBorder="1" applyAlignment="1">
      <alignment horizontal="center"/>
    </xf>
    <xf numFmtId="188" fontId="7" fillId="0" borderId="5" xfId="1" applyFont="1" applyBorder="1"/>
    <xf numFmtId="188" fontId="19" fillId="2" borderId="10" xfId="1" applyFont="1" applyFill="1" applyBorder="1"/>
    <xf numFmtId="188" fontId="13" fillId="0" borderId="4" xfId="1" applyFont="1" applyBorder="1"/>
    <xf numFmtId="189" fontId="13" fillId="0" borderId="4" xfId="1" applyNumberFormat="1" applyFont="1" applyBorder="1"/>
    <xf numFmtId="188" fontId="13" fillId="0" borderId="4" xfId="1" applyFont="1" applyBorder="1" applyAlignment="1">
      <alignment horizontal="center"/>
    </xf>
    <xf numFmtId="4" fontId="7" fillId="0" borderId="26" xfId="1" applyNumberFormat="1" applyFont="1" applyBorder="1"/>
    <xf numFmtId="2" fontId="7" fillId="0" borderId="10" xfId="1" applyNumberFormat="1" applyFont="1" applyBorder="1"/>
    <xf numFmtId="2" fontId="7" fillId="0" borderId="7" xfId="1" applyNumberFormat="1" applyFont="1" applyBorder="1"/>
    <xf numFmtId="0" fontId="7" fillId="0" borderId="7" xfId="1" applyNumberFormat="1" applyFont="1" applyBorder="1"/>
    <xf numFmtId="2" fontId="7" fillId="0" borderId="26" xfId="1" applyNumberFormat="1" applyFont="1" applyBorder="1"/>
    <xf numFmtId="2" fontId="6" fillId="0" borderId="1" xfId="1" applyNumberFormat="1" applyFont="1" applyFill="1" applyBorder="1"/>
    <xf numFmtId="2" fontId="6" fillId="0" borderId="27" xfId="1" applyNumberFormat="1" applyFont="1" applyFill="1" applyBorder="1"/>
    <xf numFmtId="43" fontId="6" fillId="0" borderId="26" xfId="0" applyNumberFormat="1" applyFont="1" applyFill="1" applyBorder="1"/>
    <xf numFmtId="0" fontId="6" fillId="0" borderId="1" xfId="1" applyNumberFormat="1" applyFont="1" applyFill="1" applyBorder="1"/>
    <xf numFmtId="0" fontId="9" fillId="0" borderId="0" xfId="0" applyFont="1" applyAlignment="1">
      <alignment horizontal="center"/>
    </xf>
    <xf numFmtId="188" fontId="6" fillId="0" borderId="5" xfId="1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23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188" fontId="9" fillId="0" borderId="0" xfId="1" applyFont="1" applyAlignment="1">
      <alignment horizontal="center"/>
    </xf>
    <xf numFmtId="188" fontId="9" fillId="0" borderId="23" xfId="1" applyFont="1" applyBorder="1" applyAlignment="1">
      <alignment horizontal="center"/>
    </xf>
    <xf numFmtId="188" fontId="9" fillId="0" borderId="22" xfId="1" applyFont="1" applyBorder="1" applyAlignment="1">
      <alignment horizontal="center"/>
    </xf>
    <xf numFmtId="188" fontId="9" fillId="0" borderId="11" xfId="1" applyFont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11" xfId="0" applyFont="1" applyBorder="1" applyAlignment="1">
      <alignment horizontal="center"/>
    </xf>
  </cellXfs>
  <cellStyles count="3">
    <cellStyle name="เครื่องหมายจุลภาค" xfId="1" builtinId="3"/>
    <cellStyle name="เครื่องหมายสกุลเงิน" xfId="2" builtinId="4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4</xdr:row>
      <xdr:rowOff>352425</xdr:rowOff>
    </xdr:from>
    <xdr:to>
      <xdr:col>0</xdr:col>
      <xdr:colOff>781050</xdr:colOff>
      <xdr:row>4</xdr:row>
      <xdr:rowOff>352425</xdr:rowOff>
    </xdr:to>
    <xdr:sp macro="" textlink="">
      <xdr:nvSpPr>
        <xdr:cNvPr id="6250" name="Line 1"/>
        <xdr:cNvSpPr>
          <a:spLocks noChangeShapeType="1"/>
        </xdr:cNvSpPr>
      </xdr:nvSpPr>
      <xdr:spPr bwMode="auto">
        <a:xfrm>
          <a:off x="123825" y="182880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2" workbookViewId="0">
      <selection activeCell="D29" sqref="D29"/>
    </sheetView>
  </sheetViews>
  <sheetFormatPr defaultRowHeight="21" x14ac:dyDescent="0.35"/>
  <cols>
    <col min="1" max="1" width="53.85546875" style="5" customWidth="1"/>
    <col min="2" max="2" width="33.140625" style="5" customWidth="1"/>
    <col min="3" max="3" width="32.42578125" style="5" customWidth="1"/>
    <col min="4" max="4" width="30.7109375" style="5" customWidth="1"/>
    <col min="5" max="5" width="29" style="5" customWidth="1"/>
    <col min="6" max="6" width="26.42578125" style="5" bestFit="1" customWidth="1"/>
    <col min="7" max="16384" width="9.140625" style="5"/>
  </cols>
  <sheetData>
    <row r="1" spans="1:5" x14ac:dyDescent="0.35">
      <c r="E1" s="185" t="s">
        <v>111</v>
      </c>
    </row>
    <row r="2" spans="1:5" ht="26.25" x14ac:dyDescent="0.4">
      <c r="A2" s="340" t="s">
        <v>228</v>
      </c>
      <c r="B2" s="340"/>
      <c r="C2" s="340"/>
      <c r="D2" s="340"/>
      <c r="E2" s="340"/>
    </row>
    <row r="3" spans="1:5" ht="26.25" x14ac:dyDescent="0.4">
      <c r="A3" s="340" t="s">
        <v>187</v>
      </c>
      <c r="B3" s="340"/>
      <c r="C3" s="340"/>
      <c r="D3" s="340"/>
      <c r="E3" s="340"/>
    </row>
    <row r="4" spans="1:5" s="50" customFormat="1" ht="26.25" x14ac:dyDescent="0.4">
      <c r="A4" s="340" t="s">
        <v>198</v>
      </c>
      <c r="B4" s="340"/>
      <c r="C4" s="340"/>
      <c r="D4" s="340"/>
      <c r="E4" s="340"/>
    </row>
    <row r="5" spans="1:5" s="21" customFormat="1" ht="26.25" x14ac:dyDescent="0.4">
      <c r="A5" s="73" t="s">
        <v>73</v>
      </c>
    </row>
    <row r="6" spans="1:5" s="4" customFormat="1" x14ac:dyDescent="0.35">
      <c r="E6" s="13" t="s">
        <v>6</v>
      </c>
    </row>
    <row r="7" spans="1:5" s="19" customFormat="1" ht="26.25" x14ac:dyDescent="0.4">
      <c r="A7" s="198" t="s">
        <v>0</v>
      </c>
      <c r="B7" s="198" t="s">
        <v>7</v>
      </c>
      <c r="C7" s="198" t="s">
        <v>8</v>
      </c>
      <c r="D7" s="198" t="s">
        <v>9</v>
      </c>
      <c r="E7" s="198" t="s">
        <v>10</v>
      </c>
    </row>
    <row r="8" spans="1:5" s="13" customFormat="1" x14ac:dyDescent="0.35">
      <c r="A8" s="207" t="s">
        <v>1</v>
      </c>
      <c r="B8" s="207" t="s">
        <v>2</v>
      </c>
      <c r="C8" s="207" t="s">
        <v>3</v>
      </c>
      <c r="D8" s="207" t="s">
        <v>4</v>
      </c>
      <c r="E8" s="207" t="s">
        <v>112</v>
      </c>
    </row>
    <row r="9" spans="1:5" x14ac:dyDescent="0.35">
      <c r="A9" s="14" t="s">
        <v>11</v>
      </c>
      <c r="B9" s="15">
        <v>19867348.440000001</v>
      </c>
      <c r="C9" s="15"/>
      <c r="D9" s="15">
        <v>2466986.48</v>
      </c>
      <c r="E9" s="15">
        <f>SUM(B9:D9)</f>
        <v>22334334.920000002</v>
      </c>
    </row>
    <row r="10" spans="1:5" x14ac:dyDescent="0.35">
      <c r="A10" s="16" t="s">
        <v>12</v>
      </c>
      <c r="B10" s="17">
        <v>5078233</v>
      </c>
      <c r="C10" s="17"/>
      <c r="D10" s="17"/>
      <c r="E10" s="15">
        <f t="shared" ref="E10:E16" si="0">SUM(B10:D10)</f>
        <v>5078233</v>
      </c>
    </row>
    <row r="11" spans="1:5" x14ac:dyDescent="0.35">
      <c r="A11" s="16" t="s">
        <v>13</v>
      </c>
      <c r="B11" s="17">
        <v>265009.8</v>
      </c>
      <c r="C11" s="17"/>
      <c r="D11" s="17"/>
      <c r="E11" s="15">
        <f t="shared" si="0"/>
        <v>265009.8</v>
      </c>
    </row>
    <row r="12" spans="1:5" x14ac:dyDescent="0.35">
      <c r="A12" s="16" t="s">
        <v>152</v>
      </c>
      <c r="B12" s="17">
        <v>1280472.46</v>
      </c>
      <c r="C12" s="17">
        <v>89658.22</v>
      </c>
      <c r="D12" s="17"/>
      <c r="E12" s="15">
        <f t="shared" si="0"/>
        <v>1370130.68</v>
      </c>
    </row>
    <row r="13" spans="1:5" x14ac:dyDescent="0.35">
      <c r="A13" s="16" t="s">
        <v>153</v>
      </c>
      <c r="B13" s="17">
        <v>10935135.16</v>
      </c>
      <c r="C13" s="17">
        <v>1800</v>
      </c>
      <c r="D13" s="17"/>
      <c r="E13" s="15">
        <f t="shared" si="0"/>
        <v>10936935.16</v>
      </c>
    </row>
    <row r="14" spans="1:5" x14ac:dyDescent="0.35">
      <c r="A14" s="16" t="s">
        <v>14</v>
      </c>
      <c r="B14" s="17">
        <v>1466990.51</v>
      </c>
      <c r="C14" s="17">
        <v>2324851.91</v>
      </c>
      <c r="D14" s="17"/>
      <c r="E14" s="15">
        <f t="shared" si="0"/>
        <v>3791842.42</v>
      </c>
    </row>
    <row r="15" spans="1:5" x14ac:dyDescent="0.35">
      <c r="A15" s="16" t="s">
        <v>149</v>
      </c>
      <c r="B15" s="17">
        <v>433840</v>
      </c>
      <c r="C15" s="17"/>
      <c r="D15" s="17"/>
      <c r="E15" s="15">
        <f t="shared" si="0"/>
        <v>433840</v>
      </c>
    </row>
    <row r="16" spans="1:5" x14ac:dyDescent="0.35">
      <c r="A16" s="68" t="s">
        <v>150</v>
      </c>
      <c r="B16" s="17">
        <v>5</v>
      </c>
      <c r="C16" s="17">
        <v>62</v>
      </c>
      <c r="D16" s="17"/>
      <c r="E16" s="15">
        <f t="shared" si="0"/>
        <v>67</v>
      </c>
    </row>
    <row r="17" spans="1:6" x14ac:dyDescent="0.35">
      <c r="A17" s="16" t="s">
        <v>151</v>
      </c>
      <c r="B17" s="18"/>
      <c r="C17" s="18"/>
      <c r="D17" s="18"/>
      <c r="E17" s="18"/>
    </row>
    <row r="18" spans="1:6" s="21" customFormat="1" ht="27" thickBot="1" x14ac:dyDescent="0.45">
      <c r="A18" s="20" t="s">
        <v>15</v>
      </c>
      <c r="B18" s="259">
        <f>SUM(B9:B17)</f>
        <v>39327034.369999997</v>
      </c>
      <c r="C18" s="259">
        <f>SUM(C9:C17)</f>
        <v>2416372.1300000004</v>
      </c>
      <c r="D18" s="259">
        <f>SUM(D9:D17)</f>
        <v>2466986.48</v>
      </c>
      <c r="E18" s="259">
        <f>B18+C18+D18</f>
        <v>44210392.979999997</v>
      </c>
      <c r="F18" s="22"/>
    </row>
    <row r="19" spans="1:6" s="216" customFormat="1" ht="24" thickTop="1" x14ac:dyDescent="0.35">
      <c r="A19" s="57" t="s">
        <v>156</v>
      </c>
    </row>
    <row r="20" spans="1:6" s="1" customFormat="1" ht="23.25" x14ac:dyDescent="0.35">
      <c r="A20" s="57" t="s">
        <v>157</v>
      </c>
      <c r="C20" s="60">
        <v>44210392.979999997</v>
      </c>
    </row>
    <row r="21" spans="1:6" s="1" customFormat="1" ht="14.25" customHeight="1" x14ac:dyDescent="0.35">
      <c r="A21" s="57"/>
    </row>
    <row r="22" spans="1:6" s="1" customFormat="1" ht="23.25" x14ac:dyDescent="0.35">
      <c r="A22" s="235" t="s">
        <v>159</v>
      </c>
      <c r="B22" s="234">
        <v>0</v>
      </c>
      <c r="C22" s="234">
        <v>0</v>
      </c>
    </row>
    <row r="23" spans="1:6" s="216" customFormat="1" ht="12.75" customHeight="1" x14ac:dyDescent="0.35">
      <c r="A23" s="216" t="s">
        <v>158</v>
      </c>
    </row>
    <row r="24" spans="1:6" s="216" customFormat="1" ht="24" thickBot="1" x14ac:dyDescent="0.4">
      <c r="A24" s="1" t="s">
        <v>15</v>
      </c>
      <c r="C24" s="258">
        <f>C20-C22</f>
        <v>44210392.979999997</v>
      </c>
    </row>
    <row r="25" spans="1:6" ht="24" thickTop="1" x14ac:dyDescent="0.35">
      <c r="A25" s="220" t="s">
        <v>160</v>
      </c>
      <c r="B25" s="221"/>
      <c r="C25" s="12"/>
      <c r="D25" s="166"/>
      <c r="E25" s="166"/>
    </row>
    <row r="26" spans="1:6" s="4" customFormat="1" ht="23.25" x14ac:dyDescent="0.35">
      <c r="A26" s="220" t="s">
        <v>161</v>
      </c>
      <c r="B26" s="221"/>
      <c r="C26" s="9"/>
      <c r="D26" s="165"/>
      <c r="E26" s="165"/>
    </row>
    <row r="27" spans="1:6" ht="23.25" x14ac:dyDescent="0.35">
      <c r="A27" s="220" t="s">
        <v>162</v>
      </c>
      <c r="B27" s="221"/>
      <c r="C27" s="10"/>
      <c r="D27" s="12"/>
      <c r="E27" s="10"/>
    </row>
    <row r="28" spans="1:6" ht="23.25" x14ac:dyDescent="0.35">
      <c r="A28" s="220" t="s">
        <v>163</v>
      </c>
      <c r="B28" s="221"/>
      <c r="C28" s="10"/>
      <c r="D28" s="12"/>
      <c r="E28" s="10"/>
      <c r="F28" s="11"/>
    </row>
    <row r="29" spans="1:6" ht="23.25" x14ac:dyDescent="0.35">
      <c r="A29" s="220" t="s">
        <v>164</v>
      </c>
      <c r="B29" s="221"/>
      <c r="C29" s="10"/>
      <c r="D29" s="12"/>
      <c r="E29" s="166"/>
    </row>
    <row r="30" spans="1:6" ht="23.25" x14ac:dyDescent="0.35">
      <c r="A30" s="220" t="s">
        <v>165</v>
      </c>
      <c r="B30" s="12"/>
      <c r="C30" s="10"/>
      <c r="D30" s="12"/>
      <c r="E30" s="166"/>
    </row>
    <row r="31" spans="1:6" ht="23.25" x14ac:dyDescent="0.35">
      <c r="A31" s="220" t="s">
        <v>166</v>
      </c>
      <c r="B31" s="12"/>
      <c r="C31" s="10"/>
      <c r="D31" s="12"/>
      <c r="E31" s="166"/>
    </row>
    <row r="32" spans="1:6" ht="23.25" x14ac:dyDescent="0.35">
      <c r="A32" s="220" t="s">
        <v>167</v>
      </c>
      <c r="B32" s="12"/>
      <c r="C32" s="10"/>
      <c r="D32" s="12"/>
      <c r="E32" s="166"/>
    </row>
    <row r="33" spans="1:5" x14ac:dyDescent="0.35">
      <c r="A33" s="166"/>
      <c r="B33" s="12"/>
      <c r="C33" s="10"/>
      <c r="D33" s="12"/>
      <c r="E33" s="166"/>
    </row>
    <row r="34" spans="1:5" s="4" customFormat="1" x14ac:dyDescent="0.35">
      <c r="A34" s="167"/>
      <c r="B34" s="8"/>
      <c r="C34" s="9"/>
      <c r="D34" s="8"/>
      <c r="E34" s="165"/>
    </row>
    <row r="35" spans="1:5" x14ac:dyDescent="0.35">
      <c r="A35" s="166"/>
      <c r="B35" s="12"/>
      <c r="C35" s="10"/>
      <c r="D35" s="12"/>
      <c r="E35" s="168"/>
    </row>
    <row r="36" spans="1:5" x14ac:dyDescent="0.35">
      <c r="A36" s="166"/>
      <c r="B36" s="12"/>
      <c r="C36" s="10"/>
      <c r="D36" s="166"/>
      <c r="E36" s="166"/>
    </row>
    <row r="37" spans="1:5" s="4" customFormat="1" x14ac:dyDescent="0.35">
      <c r="A37" s="165"/>
      <c r="B37" s="165"/>
      <c r="C37" s="9"/>
      <c r="D37" s="165"/>
      <c r="E37" s="9"/>
    </row>
    <row r="39" spans="1:5" x14ac:dyDescent="0.35">
      <c r="D39" s="6"/>
    </row>
  </sheetData>
  <mergeCells count="3">
    <mergeCell ref="A4:E4"/>
    <mergeCell ref="A2:E2"/>
    <mergeCell ref="A3:E3"/>
  </mergeCells>
  <phoneticPr fontId="2" type="noConversion"/>
  <pageMargins left="0.85" right="0.14000000000000001" top="0.2" bottom="0.24" header="0.15" footer="0.15"/>
  <pageSetup scale="7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topLeftCell="B2" zoomScale="120" zoomScaleNormal="120" workbookViewId="0">
      <selection activeCell="D25" sqref="D25"/>
    </sheetView>
  </sheetViews>
  <sheetFormatPr defaultRowHeight="21" x14ac:dyDescent="0.35"/>
  <cols>
    <col min="1" max="1" width="22.85546875" style="39" customWidth="1"/>
    <col min="2" max="2" width="13.85546875" style="6" customWidth="1"/>
    <col min="3" max="3" width="11.5703125" style="6" customWidth="1"/>
    <col min="4" max="4" width="11.42578125" style="6" customWidth="1"/>
    <col min="5" max="5" width="12.7109375" style="6" customWidth="1"/>
    <col min="6" max="6" width="11.7109375" style="6" customWidth="1"/>
    <col min="7" max="7" width="15.7109375" style="5" customWidth="1"/>
    <col min="8" max="8" width="11.5703125" style="5" customWidth="1"/>
    <col min="9" max="9" width="12" style="5" customWidth="1"/>
    <col min="10" max="10" width="11.85546875" style="5" customWidth="1"/>
    <col min="11" max="11" width="11.7109375" style="5" customWidth="1"/>
    <col min="12" max="12" width="11.140625" style="5" customWidth="1"/>
    <col min="13" max="13" width="14.28515625" style="6" customWidth="1"/>
    <col min="14" max="14" width="15.28515625" style="6" customWidth="1"/>
    <col min="15" max="15" width="21.7109375" style="45" bestFit="1" customWidth="1"/>
    <col min="16" max="16" width="16.85546875" style="45" bestFit="1" customWidth="1"/>
    <col min="17" max="17" width="18.28515625" style="45" bestFit="1" customWidth="1"/>
    <col min="18" max="18" width="16.85546875" style="45" bestFit="1" customWidth="1"/>
    <col min="19" max="19" width="18.28515625" style="45" bestFit="1" customWidth="1"/>
    <col min="20" max="20" width="14.42578125" style="45" customWidth="1"/>
    <col min="21" max="22" width="18.28515625" style="32" bestFit="1" customWidth="1"/>
    <col min="23" max="23" width="14.28515625" style="32" bestFit="1" customWidth="1"/>
    <col min="24" max="27" width="9.140625" style="32"/>
    <col min="28" max="16384" width="9.140625" style="5"/>
  </cols>
  <sheetData>
    <row r="1" spans="1:27" x14ac:dyDescent="0.35">
      <c r="N1" s="185" t="s">
        <v>111</v>
      </c>
    </row>
    <row r="2" spans="1:27" ht="26.25" x14ac:dyDescent="0.4">
      <c r="A2" s="340" t="s">
        <v>229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</row>
    <row r="3" spans="1:27" ht="26.25" x14ac:dyDescent="0.4">
      <c r="A3" s="340" t="s">
        <v>187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</row>
    <row r="4" spans="1:27" ht="26.25" x14ac:dyDescent="0.4">
      <c r="A4" s="340" t="s">
        <v>198</v>
      </c>
      <c r="B4" s="340"/>
      <c r="C4" s="340"/>
      <c r="D4" s="340"/>
      <c r="E4" s="340"/>
      <c r="F4" s="340"/>
      <c r="G4" s="340"/>
      <c r="H4" s="340"/>
      <c r="I4" s="340"/>
      <c r="J4" s="340"/>
      <c r="K4" s="340"/>
      <c r="L4" s="340"/>
      <c r="M4" s="340"/>
      <c r="N4" s="340"/>
    </row>
    <row r="5" spans="1:27" s="21" customFormat="1" ht="26.25" x14ac:dyDescent="0.4">
      <c r="A5" s="46" t="s">
        <v>74</v>
      </c>
      <c r="B5" s="22"/>
      <c r="C5" s="22"/>
      <c r="D5" s="22"/>
      <c r="E5" s="22"/>
      <c r="F5" s="22"/>
      <c r="M5" s="22"/>
      <c r="N5" s="22"/>
      <c r="O5" s="47"/>
      <c r="P5" s="47"/>
      <c r="Q5" s="47"/>
      <c r="R5" s="47"/>
      <c r="S5" s="47"/>
      <c r="T5" s="47"/>
      <c r="U5" s="48"/>
      <c r="V5" s="48"/>
      <c r="W5" s="48"/>
      <c r="X5" s="48"/>
      <c r="Y5" s="48"/>
      <c r="Z5" s="48"/>
      <c r="AA5" s="48"/>
    </row>
    <row r="6" spans="1:27" s="4" customFormat="1" x14ac:dyDescent="0.35">
      <c r="A6" s="169"/>
      <c r="B6" s="7"/>
      <c r="C6" s="7"/>
      <c r="D6" s="7"/>
      <c r="E6" s="7"/>
      <c r="F6" s="7"/>
      <c r="M6" s="341" t="s">
        <v>16</v>
      </c>
      <c r="N6" s="341"/>
      <c r="O6" s="40"/>
      <c r="P6" s="40"/>
      <c r="Q6" s="40"/>
      <c r="R6" s="40"/>
      <c r="S6" s="40"/>
      <c r="T6" s="40"/>
      <c r="U6" s="36"/>
      <c r="V6" s="36"/>
      <c r="W6" s="36"/>
      <c r="X6" s="36"/>
      <c r="Y6" s="36"/>
      <c r="Z6" s="36"/>
      <c r="AA6" s="36"/>
    </row>
    <row r="7" spans="1:27" s="4" customFormat="1" x14ac:dyDescent="0.35">
      <c r="A7" s="27" t="s">
        <v>19</v>
      </c>
      <c r="B7" s="342" t="s">
        <v>17</v>
      </c>
      <c r="C7" s="342"/>
      <c r="D7" s="342"/>
      <c r="E7" s="342"/>
      <c r="F7" s="342"/>
      <c r="G7" s="343"/>
      <c r="H7" s="342" t="s">
        <v>18</v>
      </c>
      <c r="I7" s="342"/>
      <c r="J7" s="342"/>
      <c r="K7" s="342"/>
      <c r="L7" s="342"/>
      <c r="M7" s="343"/>
      <c r="N7" s="28"/>
      <c r="O7" s="40"/>
      <c r="P7" s="40"/>
      <c r="Q7" s="40"/>
      <c r="R7" s="40"/>
      <c r="S7" s="40"/>
      <c r="T7" s="40"/>
      <c r="U7" s="36"/>
      <c r="V7" s="36"/>
      <c r="W7" s="36"/>
      <c r="X7" s="36"/>
      <c r="Y7" s="36"/>
      <c r="Z7" s="36"/>
      <c r="AA7" s="36"/>
    </row>
    <row r="8" spans="1:27" s="13" customFormat="1" x14ac:dyDescent="0.35">
      <c r="A8" s="25" t="s">
        <v>108</v>
      </c>
      <c r="B8" s="26" t="s">
        <v>76</v>
      </c>
      <c r="C8" s="26" t="s">
        <v>105</v>
      </c>
      <c r="D8" s="26" t="s">
        <v>105</v>
      </c>
      <c r="E8" s="26" t="s">
        <v>105</v>
      </c>
      <c r="F8" s="26" t="s">
        <v>105</v>
      </c>
      <c r="G8" s="27" t="s">
        <v>10</v>
      </c>
      <c r="H8" s="26" t="s">
        <v>105</v>
      </c>
      <c r="I8" s="26" t="s">
        <v>105</v>
      </c>
      <c r="J8" s="26" t="s">
        <v>105</v>
      </c>
      <c r="K8" s="26" t="s">
        <v>105</v>
      </c>
      <c r="L8" s="26" t="s">
        <v>105</v>
      </c>
      <c r="M8" s="26" t="s">
        <v>10</v>
      </c>
      <c r="N8" s="25" t="s">
        <v>106</v>
      </c>
      <c r="O8" s="41"/>
      <c r="P8" s="41"/>
      <c r="Q8" s="41"/>
      <c r="R8" s="41"/>
      <c r="S8" s="41"/>
      <c r="T8" s="41"/>
      <c r="U8" s="42"/>
      <c r="V8" s="42"/>
      <c r="W8" s="42"/>
      <c r="X8" s="42"/>
      <c r="Y8" s="42"/>
      <c r="Z8" s="42"/>
      <c r="AA8" s="42"/>
    </row>
    <row r="9" spans="1:27" s="13" customFormat="1" x14ac:dyDescent="0.35">
      <c r="A9" s="269"/>
      <c r="B9" s="270" t="s">
        <v>233</v>
      </c>
      <c r="C9" s="271" t="s">
        <v>235</v>
      </c>
      <c r="D9" s="271" t="s">
        <v>236</v>
      </c>
      <c r="E9" s="271" t="s">
        <v>238</v>
      </c>
      <c r="F9" s="271" t="s">
        <v>232</v>
      </c>
      <c r="G9" s="269"/>
      <c r="H9" s="271" t="s">
        <v>232</v>
      </c>
      <c r="I9" s="271" t="s">
        <v>233</v>
      </c>
      <c r="J9" s="271"/>
      <c r="K9" s="271"/>
      <c r="L9" s="271"/>
      <c r="M9" s="271"/>
      <c r="N9" s="269"/>
      <c r="O9" s="41"/>
      <c r="P9" s="41"/>
      <c r="Q9" s="41"/>
      <c r="R9" s="41"/>
      <c r="S9" s="41"/>
      <c r="T9" s="41"/>
      <c r="U9" s="42"/>
      <c r="V9" s="42"/>
      <c r="W9" s="42"/>
      <c r="X9" s="42"/>
      <c r="Y9" s="42"/>
      <c r="Z9" s="42"/>
      <c r="AA9" s="42"/>
    </row>
    <row r="10" spans="1:27" s="13" customFormat="1" x14ac:dyDescent="0.35">
      <c r="A10" s="269"/>
      <c r="B10" s="270" t="s">
        <v>234</v>
      </c>
      <c r="C10" s="271"/>
      <c r="D10" s="271" t="s">
        <v>237</v>
      </c>
      <c r="E10" s="271" t="s">
        <v>239</v>
      </c>
      <c r="F10" s="271"/>
      <c r="G10" s="269"/>
      <c r="H10" s="270"/>
      <c r="I10" s="271" t="s">
        <v>278</v>
      </c>
      <c r="J10" s="271"/>
      <c r="K10" s="271"/>
      <c r="L10" s="271"/>
      <c r="M10" s="271"/>
      <c r="N10" s="269"/>
      <c r="O10" s="41"/>
      <c r="P10" s="41"/>
      <c r="Q10" s="41"/>
      <c r="R10" s="41"/>
      <c r="S10" s="41"/>
      <c r="T10" s="41"/>
      <c r="U10" s="42"/>
      <c r="V10" s="42"/>
      <c r="W10" s="42"/>
      <c r="X10" s="42"/>
      <c r="Y10" s="42"/>
      <c r="Z10" s="42"/>
      <c r="AA10" s="42"/>
    </row>
    <row r="11" spans="1:27" s="4" customFormat="1" x14ac:dyDescent="0.35">
      <c r="A11" s="206" t="s">
        <v>1</v>
      </c>
      <c r="B11" s="267" t="s">
        <v>2</v>
      </c>
      <c r="C11" s="267" t="s">
        <v>3</v>
      </c>
      <c r="D11" s="267" t="s">
        <v>4</v>
      </c>
      <c r="E11" s="267" t="s">
        <v>5</v>
      </c>
      <c r="F11" s="267" t="s">
        <v>113</v>
      </c>
      <c r="G11" s="267" t="s">
        <v>138</v>
      </c>
      <c r="H11" s="267" t="s">
        <v>59</v>
      </c>
      <c r="I11" s="267" t="s">
        <v>60</v>
      </c>
      <c r="J11" s="267" t="s">
        <v>85</v>
      </c>
      <c r="K11" s="267" t="s">
        <v>114</v>
      </c>
      <c r="L11" s="267" t="s">
        <v>115</v>
      </c>
      <c r="M11" s="267" t="s">
        <v>116</v>
      </c>
      <c r="N11" s="206" t="s">
        <v>117</v>
      </c>
      <c r="O11" s="40"/>
      <c r="P11" s="43"/>
      <c r="Q11" s="43"/>
      <c r="R11" s="43"/>
      <c r="S11" s="43"/>
      <c r="T11" s="43"/>
      <c r="U11" s="44"/>
      <c r="V11" s="44"/>
      <c r="W11" s="44"/>
      <c r="X11" s="36"/>
      <c r="Y11" s="36"/>
      <c r="Z11" s="36"/>
      <c r="AA11" s="36"/>
    </row>
    <row r="12" spans="1:27" x14ac:dyDescent="0.35">
      <c r="A12" s="199"/>
      <c r="B12" s="260"/>
      <c r="C12" s="260"/>
      <c r="D12" s="260"/>
      <c r="E12" s="260"/>
      <c r="F12" s="260"/>
      <c r="G12" s="268" t="s">
        <v>113</v>
      </c>
      <c r="H12" s="260"/>
      <c r="I12" s="260"/>
      <c r="J12" s="260"/>
      <c r="K12" s="260"/>
      <c r="L12" s="260"/>
      <c r="M12" s="268" t="s">
        <v>115</v>
      </c>
      <c r="N12" s="54"/>
    </row>
    <row r="13" spans="1:27" s="166" customFormat="1" x14ac:dyDescent="0.35">
      <c r="A13" s="170" t="s">
        <v>230</v>
      </c>
      <c r="B13" s="261">
        <v>12721162.689999999</v>
      </c>
      <c r="C13" s="261">
        <v>5078233</v>
      </c>
      <c r="D13" s="261">
        <v>3791909.42</v>
      </c>
      <c r="E13" s="261">
        <v>265009.8</v>
      </c>
      <c r="F13" s="261">
        <v>391707.5</v>
      </c>
      <c r="G13" s="262">
        <f>SUM(B13:F13)</f>
        <v>22248022.41</v>
      </c>
      <c r="H13" s="261">
        <v>21942627.420000002</v>
      </c>
      <c r="I13" s="261">
        <v>19743.150000000001</v>
      </c>
      <c r="J13" s="261"/>
      <c r="K13" s="261"/>
      <c r="L13" s="261"/>
      <c r="M13" s="261">
        <f>SUM(H13:L13)</f>
        <v>21962370.57</v>
      </c>
      <c r="N13" s="261">
        <f>G13+M13</f>
        <v>44210392.980000004</v>
      </c>
      <c r="O13" s="171"/>
      <c r="P13" s="171"/>
      <c r="Q13" s="171"/>
      <c r="R13" s="171"/>
      <c r="S13" s="171"/>
      <c r="T13" s="171"/>
      <c r="U13" s="171"/>
      <c r="V13" s="172"/>
      <c r="W13" s="172"/>
      <c r="X13" s="172"/>
      <c r="Y13" s="172"/>
      <c r="Z13" s="172"/>
      <c r="AA13" s="172"/>
    </row>
    <row r="14" spans="1:27" s="166" customFormat="1" x14ac:dyDescent="0.35">
      <c r="A14" s="170" t="s">
        <v>231</v>
      </c>
      <c r="B14" s="261"/>
      <c r="C14" s="261"/>
      <c r="D14" s="261"/>
      <c r="E14" s="261"/>
      <c r="F14" s="261"/>
      <c r="G14" s="262"/>
      <c r="H14" s="261"/>
      <c r="I14" s="261"/>
      <c r="J14" s="261"/>
      <c r="K14" s="261"/>
      <c r="L14" s="261"/>
      <c r="M14" s="261"/>
      <c r="N14" s="261"/>
      <c r="O14" s="147"/>
      <c r="P14" s="171"/>
      <c r="Q14" s="171"/>
      <c r="R14" s="171"/>
      <c r="S14" s="171"/>
      <c r="T14" s="171"/>
      <c r="U14" s="171"/>
      <c r="V14" s="171"/>
      <c r="W14" s="172"/>
      <c r="X14" s="172"/>
      <c r="Y14" s="172"/>
      <c r="Z14" s="172"/>
      <c r="AA14" s="172"/>
    </row>
    <row r="15" spans="1:27" s="166" customFormat="1" x14ac:dyDescent="0.35">
      <c r="A15" s="170"/>
      <c r="B15" s="261"/>
      <c r="C15" s="261"/>
      <c r="D15" s="261"/>
      <c r="E15" s="261"/>
      <c r="F15" s="261"/>
      <c r="G15" s="262"/>
      <c r="H15" s="261"/>
      <c r="I15" s="261"/>
      <c r="J15" s="261"/>
      <c r="K15" s="261"/>
      <c r="L15" s="261"/>
      <c r="M15" s="261"/>
      <c r="N15" s="261"/>
      <c r="O15" s="171"/>
      <c r="P15" s="171"/>
      <c r="Q15" s="171"/>
      <c r="R15" s="171"/>
      <c r="S15" s="171"/>
      <c r="T15" s="171"/>
      <c r="U15" s="172"/>
      <c r="V15" s="172"/>
      <c r="W15" s="172"/>
      <c r="X15" s="172"/>
      <c r="Y15" s="172"/>
      <c r="Z15" s="172"/>
      <c r="AA15" s="172"/>
    </row>
    <row r="16" spans="1:27" s="166" customFormat="1" x14ac:dyDescent="0.35">
      <c r="A16" s="170"/>
      <c r="B16" s="261"/>
      <c r="C16" s="261"/>
      <c r="D16" s="261"/>
      <c r="E16" s="261"/>
      <c r="F16" s="261"/>
      <c r="G16" s="262"/>
      <c r="H16" s="261"/>
      <c r="I16" s="261"/>
      <c r="J16" s="261"/>
      <c r="K16" s="261"/>
      <c r="L16" s="261"/>
      <c r="M16" s="261"/>
      <c r="N16" s="261"/>
      <c r="O16" s="147"/>
      <c r="P16" s="171"/>
      <c r="Q16" s="171"/>
      <c r="R16" s="171"/>
      <c r="S16" s="171"/>
      <c r="T16" s="171"/>
      <c r="U16" s="172"/>
      <c r="V16" s="172"/>
      <c r="W16" s="172"/>
      <c r="X16" s="172"/>
      <c r="Y16" s="172"/>
      <c r="Z16" s="172"/>
      <c r="AA16" s="172"/>
    </row>
    <row r="17" spans="1:27" s="166" customFormat="1" x14ac:dyDescent="0.35">
      <c r="A17" s="170"/>
      <c r="B17" s="261"/>
      <c r="C17" s="261"/>
      <c r="D17" s="261"/>
      <c r="E17" s="261"/>
      <c r="F17" s="261"/>
      <c r="G17" s="262"/>
      <c r="H17" s="261"/>
      <c r="I17" s="261"/>
      <c r="J17" s="261"/>
      <c r="K17" s="261"/>
      <c r="L17" s="261"/>
      <c r="M17" s="261"/>
      <c r="N17" s="261"/>
      <c r="O17" s="171"/>
      <c r="P17" s="171"/>
      <c r="Q17" s="171"/>
      <c r="R17" s="171"/>
      <c r="S17" s="171"/>
      <c r="T17" s="171"/>
      <c r="U17" s="172"/>
      <c r="V17" s="172"/>
      <c r="W17" s="172"/>
      <c r="X17" s="172"/>
      <c r="Y17" s="172"/>
      <c r="Z17" s="172"/>
      <c r="AA17" s="172"/>
    </row>
    <row r="18" spans="1:27" s="172" customFormat="1" x14ac:dyDescent="0.35">
      <c r="A18" s="170"/>
      <c r="B18" s="263"/>
      <c r="C18" s="263"/>
      <c r="D18" s="263"/>
      <c r="E18" s="263"/>
      <c r="F18" s="263"/>
      <c r="G18" s="262"/>
      <c r="H18" s="263"/>
      <c r="I18" s="263"/>
      <c r="J18" s="263"/>
      <c r="K18" s="263"/>
      <c r="L18" s="263"/>
      <c r="M18" s="261"/>
      <c r="N18" s="261"/>
      <c r="O18" s="147"/>
      <c r="P18" s="171"/>
      <c r="Q18" s="171"/>
      <c r="R18" s="171"/>
      <c r="S18" s="171"/>
      <c r="T18" s="171"/>
    </row>
    <row r="19" spans="1:27" s="166" customFormat="1" x14ac:dyDescent="0.35">
      <c r="A19" s="170"/>
      <c r="B19" s="261"/>
      <c r="C19" s="261"/>
      <c r="D19" s="261"/>
      <c r="E19" s="261"/>
      <c r="F19" s="261"/>
      <c r="G19" s="262"/>
      <c r="H19" s="261"/>
      <c r="I19" s="261"/>
      <c r="J19" s="261"/>
      <c r="K19" s="261"/>
      <c r="L19" s="261"/>
      <c r="M19" s="261"/>
      <c r="N19" s="261"/>
      <c r="O19" s="171"/>
      <c r="P19" s="171"/>
      <c r="Q19" s="171"/>
      <c r="R19" s="171"/>
      <c r="S19" s="171"/>
      <c r="T19" s="171"/>
      <c r="U19" s="172"/>
      <c r="V19" s="172"/>
      <c r="W19" s="172"/>
      <c r="X19" s="172"/>
      <c r="Y19" s="172"/>
      <c r="Z19" s="172"/>
      <c r="AA19" s="172"/>
    </row>
    <row r="20" spans="1:27" s="166" customFormat="1" x14ac:dyDescent="0.35">
      <c r="A20" s="170"/>
      <c r="B20" s="261"/>
      <c r="C20" s="261"/>
      <c r="D20" s="261"/>
      <c r="E20" s="261"/>
      <c r="F20" s="261"/>
      <c r="G20" s="262"/>
      <c r="H20" s="261"/>
      <c r="I20" s="261"/>
      <c r="J20" s="261"/>
      <c r="K20" s="261"/>
      <c r="L20" s="261"/>
      <c r="M20" s="261"/>
      <c r="N20" s="261"/>
      <c r="O20" s="147"/>
      <c r="P20" s="171"/>
      <c r="Q20" s="171"/>
      <c r="R20" s="171"/>
      <c r="S20" s="171"/>
      <c r="T20" s="171"/>
      <c r="U20" s="172"/>
      <c r="V20" s="172"/>
      <c r="W20" s="172"/>
      <c r="X20" s="172"/>
      <c r="Y20" s="172"/>
      <c r="Z20" s="172"/>
      <c r="AA20" s="172"/>
    </row>
    <row r="21" spans="1:27" s="166" customFormat="1" x14ac:dyDescent="0.35">
      <c r="A21" s="170"/>
      <c r="B21" s="261"/>
      <c r="C21" s="261"/>
      <c r="D21" s="261"/>
      <c r="E21" s="261"/>
      <c r="F21" s="261"/>
      <c r="G21" s="262"/>
      <c r="H21" s="261"/>
      <c r="I21" s="261"/>
      <c r="J21" s="261"/>
      <c r="K21" s="261"/>
      <c r="L21" s="261"/>
      <c r="M21" s="261"/>
      <c r="N21" s="261"/>
      <c r="O21" s="171"/>
      <c r="P21" s="171"/>
      <c r="Q21" s="171"/>
      <c r="R21" s="171"/>
      <c r="S21" s="171"/>
      <c r="T21" s="171"/>
      <c r="U21" s="172"/>
      <c r="V21" s="172"/>
      <c r="W21" s="172"/>
      <c r="X21" s="172"/>
      <c r="Y21" s="172"/>
      <c r="Z21" s="172"/>
      <c r="AA21" s="172"/>
    </row>
    <row r="22" spans="1:27" x14ac:dyDescent="0.35">
      <c r="A22" s="31"/>
      <c r="B22" s="264"/>
      <c r="C22" s="264"/>
      <c r="D22" s="264"/>
      <c r="E22" s="264"/>
      <c r="F22" s="264"/>
      <c r="G22" s="265"/>
      <c r="H22" s="264"/>
      <c r="I22" s="264"/>
      <c r="J22" s="264"/>
      <c r="K22" s="264"/>
      <c r="L22" s="264"/>
      <c r="M22" s="264"/>
      <c r="N22" s="264"/>
    </row>
    <row r="23" spans="1:27" s="1" customFormat="1" ht="24" thickBot="1" x14ac:dyDescent="0.4">
      <c r="A23" s="66" t="s">
        <v>15</v>
      </c>
      <c r="B23" s="266">
        <f t="shared" ref="B23:H23" si="0">SUM(B13:B22)</f>
        <v>12721162.689999999</v>
      </c>
      <c r="C23" s="266">
        <f t="shared" si="0"/>
        <v>5078233</v>
      </c>
      <c r="D23" s="266">
        <f t="shared" si="0"/>
        <v>3791909.42</v>
      </c>
      <c r="E23" s="266">
        <f t="shared" si="0"/>
        <v>265009.8</v>
      </c>
      <c r="F23" s="266">
        <f t="shared" si="0"/>
        <v>391707.5</v>
      </c>
      <c r="G23" s="266">
        <f t="shared" si="0"/>
        <v>22248022.41</v>
      </c>
      <c r="H23" s="266">
        <f t="shared" si="0"/>
        <v>21942627.420000002</v>
      </c>
      <c r="I23" s="266">
        <f>SUM(I13:I22)</f>
        <v>19743.150000000001</v>
      </c>
      <c r="J23" s="266"/>
      <c r="K23" s="266"/>
      <c r="L23" s="266"/>
      <c r="M23" s="266">
        <f>SUM(M13:M22)</f>
        <v>21962370.57</v>
      </c>
      <c r="N23" s="266">
        <f>G23+M23</f>
        <v>44210392.980000004</v>
      </c>
      <c r="O23" s="56"/>
      <c r="P23" s="56"/>
      <c r="Q23" s="56"/>
      <c r="R23" s="56"/>
      <c r="S23" s="56"/>
      <c r="T23" s="56"/>
      <c r="U23" s="57"/>
      <c r="V23" s="57"/>
      <c r="W23" s="57"/>
      <c r="X23" s="57"/>
      <c r="Y23" s="57"/>
      <c r="Z23" s="57"/>
      <c r="AA23" s="57"/>
    </row>
    <row r="24" spans="1:27" s="4" customFormat="1" ht="21.75" thickTop="1" x14ac:dyDescent="0.35">
      <c r="A24" s="38"/>
      <c r="B24" s="8"/>
      <c r="C24" s="8"/>
      <c r="D24" s="8"/>
      <c r="E24" s="8"/>
      <c r="F24" s="8"/>
      <c r="G24" s="9"/>
      <c r="H24" s="8"/>
      <c r="I24" s="8"/>
      <c r="J24" s="8"/>
      <c r="K24" s="8"/>
      <c r="L24" s="8"/>
      <c r="M24" s="8"/>
      <c r="N24" s="8"/>
      <c r="O24" s="40"/>
      <c r="P24" s="40"/>
      <c r="Q24" s="40"/>
      <c r="R24" s="40"/>
      <c r="S24" s="40"/>
      <c r="T24" s="40"/>
      <c r="U24" s="36"/>
      <c r="V24" s="36"/>
      <c r="W24" s="36"/>
      <c r="X24" s="36"/>
      <c r="Y24" s="36"/>
      <c r="Z24" s="36"/>
      <c r="AA24" s="36"/>
    </row>
    <row r="25" spans="1:27" s="216" customFormat="1" ht="23.25" x14ac:dyDescent="0.35">
      <c r="A25" s="222" t="s">
        <v>186</v>
      </c>
      <c r="B25" s="214"/>
      <c r="C25" s="214"/>
      <c r="D25" s="214"/>
      <c r="E25" s="214"/>
      <c r="F25" s="214"/>
      <c r="M25" s="214"/>
      <c r="N25" s="214"/>
      <c r="O25" s="223"/>
      <c r="P25" s="223"/>
      <c r="Q25" s="223"/>
      <c r="R25" s="223"/>
      <c r="S25" s="223"/>
      <c r="T25" s="223"/>
      <c r="U25" s="215"/>
      <c r="V25" s="215"/>
      <c r="W25" s="215"/>
      <c r="X25" s="215"/>
      <c r="Y25" s="215"/>
      <c r="Z25" s="215"/>
      <c r="AA25" s="215"/>
    </row>
    <row r="26" spans="1:27" x14ac:dyDescent="0.35">
      <c r="G26" s="11"/>
    </row>
  </sheetData>
  <mergeCells count="6">
    <mergeCell ref="M6:N6"/>
    <mergeCell ref="B7:G7"/>
    <mergeCell ref="H7:M7"/>
    <mergeCell ref="A2:N2"/>
    <mergeCell ref="A3:N3"/>
    <mergeCell ref="A4:N4"/>
  </mergeCells>
  <phoneticPr fontId="2" type="noConversion"/>
  <pageMargins left="0.15748031496062992" right="0.15748031496062992" top="0.39370078740157483" bottom="0.27559055118110237" header="0.27559055118110237" footer="0.15748031496062992"/>
  <pageSetup scale="75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topLeftCell="A65" zoomScale="150" zoomScaleNormal="150" workbookViewId="0">
      <selection activeCell="F20" sqref="F20"/>
    </sheetView>
  </sheetViews>
  <sheetFormatPr defaultRowHeight="12.75" x14ac:dyDescent="0.2"/>
  <cols>
    <col min="1" max="1" width="27.140625" customWidth="1"/>
    <col min="2" max="2" width="15" bestFit="1" customWidth="1"/>
    <col min="3" max="3" width="14.5703125" bestFit="1" customWidth="1"/>
    <col min="4" max="4" width="52.28515625" customWidth="1"/>
    <col min="5" max="5" width="16" customWidth="1"/>
  </cols>
  <sheetData>
    <row r="1" spans="1:27" s="5" customFormat="1" ht="21" x14ac:dyDescent="0.35">
      <c r="A1" s="39"/>
      <c r="B1" s="6"/>
      <c r="C1" s="6"/>
      <c r="D1" s="6"/>
      <c r="E1" s="185" t="s">
        <v>111</v>
      </c>
      <c r="F1" s="12"/>
      <c r="G1" s="166"/>
      <c r="H1" s="166"/>
      <c r="I1" s="166"/>
      <c r="J1" s="166"/>
      <c r="K1" s="166"/>
      <c r="L1" s="166"/>
      <c r="M1" s="12"/>
      <c r="N1" s="282"/>
      <c r="O1" s="171"/>
      <c r="P1" s="171"/>
      <c r="Q1" s="171"/>
      <c r="R1" s="171"/>
      <c r="S1" s="171"/>
      <c r="T1" s="171"/>
      <c r="U1" s="32"/>
      <c r="V1" s="32"/>
      <c r="W1" s="32"/>
      <c r="X1" s="32"/>
      <c r="Y1" s="32"/>
      <c r="Z1" s="32"/>
      <c r="AA1" s="32"/>
    </row>
    <row r="2" spans="1:27" s="5" customFormat="1" ht="26.25" x14ac:dyDescent="0.4">
      <c r="A2" s="340" t="s">
        <v>240</v>
      </c>
      <c r="B2" s="340"/>
      <c r="C2" s="340"/>
      <c r="D2" s="340"/>
      <c r="E2" s="340"/>
      <c r="F2" s="12"/>
      <c r="G2" s="166"/>
      <c r="H2" s="166"/>
      <c r="I2" s="166"/>
      <c r="J2" s="166"/>
      <c r="K2" s="166"/>
      <c r="L2" s="166"/>
      <c r="M2" s="12"/>
      <c r="N2" s="282"/>
      <c r="O2" s="171"/>
      <c r="P2" s="171"/>
      <c r="Q2" s="171"/>
      <c r="R2" s="171"/>
      <c r="S2" s="171"/>
      <c r="T2" s="171"/>
      <c r="U2" s="32"/>
      <c r="V2" s="32"/>
      <c r="W2" s="32"/>
      <c r="X2" s="32"/>
      <c r="Y2" s="32"/>
      <c r="Z2" s="32"/>
      <c r="AA2" s="32"/>
    </row>
    <row r="3" spans="1:27" s="5" customFormat="1" ht="26.25" x14ac:dyDescent="0.4">
      <c r="A3" s="340" t="s">
        <v>187</v>
      </c>
      <c r="B3" s="340"/>
      <c r="C3" s="340"/>
      <c r="D3" s="340"/>
      <c r="E3" s="340"/>
      <c r="F3" s="12"/>
      <c r="G3" s="166"/>
      <c r="H3" s="166"/>
      <c r="I3" s="166"/>
      <c r="J3" s="166"/>
      <c r="K3" s="166"/>
      <c r="L3" s="166"/>
      <c r="M3" s="12"/>
      <c r="N3" s="282"/>
      <c r="O3" s="171"/>
      <c r="P3" s="171"/>
      <c r="Q3" s="171"/>
      <c r="R3" s="171"/>
      <c r="S3" s="171"/>
      <c r="T3" s="171"/>
      <c r="U3" s="32"/>
      <c r="V3" s="32"/>
      <c r="W3" s="32"/>
      <c r="X3" s="32"/>
      <c r="Y3" s="32"/>
      <c r="Z3" s="32"/>
      <c r="AA3" s="32"/>
    </row>
    <row r="4" spans="1:27" s="5" customFormat="1" ht="26.25" x14ac:dyDescent="0.4">
      <c r="A4" s="340" t="s">
        <v>198</v>
      </c>
      <c r="B4" s="340"/>
      <c r="C4" s="340"/>
      <c r="D4" s="340"/>
      <c r="E4" s="340"/>
      <c r="F4" s="12"/>
      <c r="G4" s="166"/>
      <c r="H4" s="166"/>
      <c r="I4" s="166"/>
      <c r="J4" s="166"/>
      <c r="K4" s="166"/>
      <c r="L4" s="166"/>
      <c r="M4" s="12"/>
      <c r="N4" s="282"/>
      <c r="O4" s="171"/>
      <c r="P4" s="171"/>
      <c r="Q4" s="171"/>
      <c r="R4" s="171"/>
      <c r="S4" s="171"/>
      <c r="T4" s="171"/>
      <c r="U4" s="32"/>
      <c r="V4" s="32"/>
      <c r="W4" s="32"/>
      <c r="X4" s="32"/>
      <c r="Y4" s="32"/>
      <c r="Z4" s="32"/>
      <c r="AA4" s="32"/>
    </row>
    <row r="5" spans="1:27" s="21" customFormat="1" ht="26.25" x14ac:dyDescent="0.4">
      <c r="A5" s="73" t="s">
        <v>171</v>
      </c>
      <c r="B5" s="22"/>
      <c r="C5" s="22"/>
      <c r="D5" s="22"/>
      <c r="E5" s="22"/>
      <c r="F5" s="285"/>
      <c r="G5" s="283"/>
      <c r="H5" s="284"/>
      <c r="I5" s="285"/>
      <c r="J5" s="286"/>
      <c r="K5" s="285"/>
      <c r="L5" s="285"/>
      <c r="M5" s="286"/>
      <c r="N5" s="286"/>
      <c r="O5" s="286"/>
      <c r="P5" s="286"/>
      <c r="Q5" s="286"/>
      <c r="R5" s="286"/>
      <c r="S5" s="286"/>
      <c r="T5" s="286"/>
    </row>
    <row r="6" spans="1:27" x14ac:dyDescent="0.2">
      <c r="F6" s="287"/>
      <c r="G6" s="287"/>
      <c r="H6" s="287"/>
      <c r="I6" s="287"/>
      <c r="J6" s="287"/>
      <c r="K6" s="287"/>
      <c r="L6" s="287"/>
      <c r="M6" s="287"/>
      <c r="N6" s="287"/>
      <c r="O6" s="287"/>
      <c r="P6" s="287"/>
      <c r="Q6" s="287"/>
      <c r="R6" s="287"/>
      <c r="S6" s="287"/>
      <c r="T6" s="287"/>
    </row>
    <row r="7" spans="1:27" s="216" customFormat="1" ht="23.25" x14ac:dyDescent="0.35">
      <c r="A7" s="212" t="s">
        <v>118</v>
      </c>
      <c r="B7" s="213" t="s">
        <v>119</v>
      </c>
      <c r="C7" s="213" t="s">
        <v>120</v>
      </c>
      <c r="D7" s="213" t="s">
        <v>172</v>
      </c>
      <c r="E7" s="277" t="s">
        <v>119</v>
      </c>
      <c r="F7" s="288"/>
      <c r="G7" s="289"/>
      <c r="H7" s="221"/>
      <c r="I7" s="221"/>
      <c r="J7" s="221"/>
      <c r="K7" s="221"/>
      <c r="L7" s="221"/>
      <c r="M7" s="220"/>
      <c r="N7" s="220"/>
      <c r="O7" s="220"/>
      <c r="P7" s="220"/>
      <c r="Q7" s="220"/>
      <c r="R7" s="220"/>
      <c r="S7" s="220"/>
      <c r="T7" s="220"/>
    </row>
    <row r="8" spans="1:27" s="216" customFormat="1" ht="23.25" x14ac:dyDescent="0.35">
      <c r="A8" s="108"/>
      <c r="B8" s="217"/>
      <c r="C8" s="217" t="s">
        <v>119</v>
      </c>
      <c r="D8" s="217"/>
      <c r="E8" s="278"/>
      <c r="F8" s="288"/>
      <c r="G8" s="289"/>
      <c r="H8" s="290"/>
      <c r="I8" s="221"/>
      <c r="J8" s="290"/>
      <c r="K8" s="221"/>
      <c r="L8" s="221"/>
      <c r="M8" s="220"/>
      <c r="N8" s="220"/>
      <c r="O8" s="220"/>
      <c r="P8" s="220"/>
      <c r="Q8" s="220"/>
      <c r="R8" s="220"/>
      <c r="S8" s="220"/>
      <c r="T8" s="220"/>
    </row>
    <row r="9" spans="1:27" s="5" customFormat="1" ht="21" x14ac:dyDescent="0.35">
      <c r="A9" s="206" t="s">
        <v>1</v>
      </c>
      <c r="B9" s="206" t="s">
        <v>2</v>
      </c>
      <c r="C9" s="206" t="s">
        <v>3</v>
      </c>
      <c r="D9" s="206" t="s">
        <v>4</v>
      </c>
      <c r="E9" s="279" t="s">
        <v>125</v>
      </c>
      <c r="F9" s="281"/>
      <c r="G9" s="291"/>
      <c r="H9" s="172"/>
      <c r="I9" s="12"/>
      <c r="J9" s="166"/>
      <c r="K9" s="12"/>
      <c r="L9" s="12"/>
      <c r="M9" s="166"/>
      <c r="N9" s="166"/>
      <c r="O9" s="166"/>
      <c r="P9" s="166"/>
      <c r="Q9" s="166"/>
      <c r="R9" s="166"/>
      <c r="S9" s="166"/>
      <c r="T9" s="166"/>
    </row>
    <row r="10" spans="1:27" s="5" customFormat="1" ht="21" x14ac:dyDescent="0.35">
      <c r="A10" s="208" t="s">
        <v>121</v>
      </c>
      <c r="B10" s="209">
        <v>37860038.859999999</v>
      </c>
      <c r="C10" s="17">
        <v>1</v>
      </c>
      <c r="D10" s="273" t="s">
        <v>241</v>
      </c>
      <c r="E10" s="280">
        <f>B10*C10/100</f>
        <v>378600.38860000001</v>
      </c>
      <c r="F10" s="281"/>
      <c r="G10" s="291"/>
      <c r="H10" s="172"/>
      <c r="I10" s="12"/>
      <c r="J10" s="166"/>
      <c r="K10" s="12"/>
      <c r="L10" s="12"/>
      <c r="M10" s="166"/>
      <c r="N10" s="166"/>
      <c r="O10" s="166"/>
      <c r="P10" s="166"/>
      <c r="Q10" s="166"/>
      <c r="R10" s="166"/>
      <c r="S10" s="166"/>
      <c r="T10" s="166"/>
    </row>
    <row r="11" spans="1:27" s="5" customFormat="1" ht="21" x14ac:dyDescent="0.35">
      <c r="A11" s="16"/>
      <c r="B11" s="17"/>
      <c r="C11" s="17">
        <v>1</v>
      </c>
      <c r="D11" s="273" t="s">
        <v>242</v>
      </c>
      <c r="E11" s="280">
        <f>B10*C11/100</f>
        <v>378600.38860000001</v>
      </c>
      <c r="F11" s="281"/>
      <c r="G11" s="291"/>
      <c r="H11" s="172"/>
      <c r="I11" s="12"/>
      <c r="J11" s="166"/>
      <c r="K11" s="12"/>
      <c r="L11" s="12"/>
      <c r="M11" s="166"/>
      <c r="N11" s="166"/>
      <c r="O11" s="166"/>
      <c r="P11" s="166"/>
      <c r="Q11" s="166"/>
      <c r="R11" s="166"/>
      <c r="S11" s="166"/>
      <c r="T11" s="166"/>
    </row>
    <row r="12" spans="1:27" s="5" customFormat="1" ht="42" x14ac:dyDescent="0.35">
      <c r="A12" s="16"/>
      <c r="B12" s="17"/>
      <c r="C12" s="17">
        <v>1</v>
      </c>
      <c r="D12" s="274" t="s">
        <v>243</v>
      </c>
      <c r="E12" s="280">
        <f>B10*C12/100</f>
        <v>378600.38860000001</v>
      </c>
      <c r="F12" s="281"/>
      <c r="G12" s="291"/>
      <c r="H12" s="172"/>
      <c r="I12" s="12"/>
      <c r="J12" s="166"/>
      <c r="K12" s="12"/>
      <c r="L12" s="12"/>
      <c r="M12" s="166"/>
      <c r="N12" s="166"/>
      <c r="O12" s="166"/>
      <c r="P12" s="166"/>
      <c r="Q12" s="166"/>
      <c r="R12" s="166"/>
      <c r="S12" s="166"/>
      <c r="T12" s="166"/>
    </row>
    <row r="13" spans="1:27" s="5" customFormat="1" ht="21" x14ac:dyDescent="0.35">
      <c r="A13" s="248"/>
      <c r="B13" s="17"/>
      <c r="C13" s="17">
        <v>1</v>
      </c>
      <c r="D13" s="272" t="s">
        <v>244</v>
      </c>
      <c r="E13" s="280">
        <f>B10*C13/100</f>
        <v>378600.38860000001</v>
      </c>
      <c r="F13" s="281"/>
      <c r="G13" s="291"/>
      <c r="H13" s="172"/>
      <c r="I13" s="12"/>
      <c r="J13" s="166"/>
      <c r="K13" s="12"/>
      <c r="L13" s="12"/>
      <c r="M13" s="166"/>
      <c r="N13" s="166"/>
      <c r="O13" s="166"/>
      <c r="P13" s="166"/>
      <c r="Q13" s="166"/>
      <c r="R13" s="166"/>
      <c r="S13" s="166"/>
      <c r="T13" s="166"/>
    </row>
    <row r="14" spans="1:27" s="5" customFormat="1" ht="21" x14ac:dyDescent="0.35">
      <c r="A14" s="16"/>
      <c r="B14" s="17"/>
      <c r="C14" s="17">
        <v>1</v>
      </c>
      <c r="D14" s="272" t="s">
        <v>245</v>
      </c>
      <c r="E14" s="280">
        <f>B10*C14/100</f>
        <v>378600.38860000001</v>
      </c>
      <c r="F14" s="281"/>
      <c r="G14" s="291"/>
      <c r="H14" s="172"/>
      <c r="I14" s="12"/>
      <c r="J14" s="292"/>
      <c r="K14" s="12"/>
      <c r="L14" s="12"/>
      <c r="M14" s="166"/>
      <c r="N14" s="166"/>
      <c r="O14" s="166"/>
      <c r="P14" s="166"/>
      <c r="Q14" s="166"/>
      <c r="R14" s="166"/>
      <c r="S14" s="166"/>
      <c r="T14" s="166"/>
    </row>
    <row r="15" spans="1:27" s="5" customFormat="1" ht="21" x14ac:dyDescent="0.35">
      <c r="A15" s="16"/>
      <c r="B15" s="17"/>
      <c r="C15" s="17">
        <v>20</v>
      </c>
      <c r="D15" s="272" t="s">
        <v>246</v>
      </c>
      <c r="E15" s="280">
        <f>B10*C15/100</f>
        <v>7572007.7720000008</v>
      </c>
      <c r="F15" s="281"/>
      <c r="G15" s="291"/>
      <c r="H15" s="172"/>
      <c r="I15" s="12"/>
      <c r="J15" s="292"/>
      <c r="K15" s="12"/>
      <c r="L15" s="12"/>
      <c r="M15" s="166"/>
      <c r="N15" s="166"/>
      <c r="O15" s="166"/>
      <c r="P15" s="166"/>
      <c r="Q15" s="166"/>
      <c r="R15" s="166"/>
      <c r="S15" s="166"/>
      <c r="T15" s="166"/>
    </row>
    <row r="16" spans="1:27" s="5" customFormat="1" ht="21" x14ac:dyDescent="0.35">
      <c r="A16" s="16"/>
      <c r="B16" s="17"/>
      <c r="C16" s="17">
        <v>1</v>
      </c>
      <c r="D16" s="241" t="s">
        <v>247</v>
      </c>
      <c r="E16" s="280">
        <f>B10*C16/100</f>
        <v>378600.38860000001</v>
      </c>
      <c r="F16" s="281"/>
      <c r="G16" s="291"/>
      <c r="H16" s="172"/>
      <c r="I16" s="12"/>
      <c r="J16" s="292"/>
      <c r="K16" s="12"/>
      <c r="L16" s="12"/>
      <c r="M16" s="166"/>
      <c r="N16" s="166"/>
      <c r="O16" s="166"/>
      <c r="P16" s="166"/>
      <c r="Q16" s="166"/>
      <c r="R16" s="166"/>
      <c r="S16" s="166"/>
      <c r="T16" s="166"/>
    </row>
    <row r="17" spans="1:20" s="5" customFormat="1" ht="42" x14ac:dyDescent="0.35">
      <c r="A17" s="16"/>
      <c r="B17" s="17"/>
      <c r="C17" s="17">
        <v>5</v>
      </c>
      <c r="D17" s="274" t="s">
        <v>248</v>
      </c>
      <c r="E17" s="280">
        <f>B10*C17/100</f>
        <v>1893001.9430000002</v>
      </c>
      <c r="F17" s="281"/>
      <c r="G17" s="291"/>
      <c r="H17" s="172"/>
      <c r="I17" s="12"/>
      <c r="J17" s="166"/>
      <c r="K17" s="12"/>
      <c r="L17" s="12"/>
      <c r="M17" s="166"/>
      <c r="N17" s="166"/>
      <c r="O17" s="166"/>
      <c r="P17" s="166"/>
      <c r="Q17" s="166"/>
      <c r="R17" s="166"/>
      <c r="S17" s="166"/>
      <c r="T17" s="166"/>
    </row>
    <row r="18" spans="1:20" s="5" customFormat="1" ht="42" x14ac:dyDescent="0.35">
      <c r="A18" s="16"/>
      <c r="B18" s="17"/>
      <c r="C18" s="17">
        <v>12</v>
      </c>
      <c r="D18" s="274" t="s">
        <v>249</v>
      </c>
      <c r="E18" s="280">
        <f>B10*C18/100</f>
        <v>4543204.6632000003</v>
      </c>
      <c r="F18" s="281"/>
      <c r="G18" s="291"/>
      <c r="H18" s="172"/>
      <c r="I18" s="12"/>
      <c r="J18" s="292"/>
      <c r="K18" s="166"/>
      <c r="L18" s="12"/>
      <c r="M18" s="166"/>
      <c r="N18" s="166"/>
      <c r="O18" s="166"/>
      <c r="P18" s="166"/>
      <c r="Q18" s="166"/>
      <c r="R18" s="166"/>
      <c r="S18" s="166"/>
      <c r="T18" s="166"/>
    </row>
    <row r="19" spans="1:20" s="5" customFormat="1" ht="42" x14ac:dyDescent="0.35">
      <c r="A19" s="16"/>
      <c r="B19" s="17"/>
      <c r="C19" s="17">
        <v>10</v>
      </c>
      <c r="D19" s="276" t="s">
        <v>250</v>
      </c>
      <c r="E19" s="280">
        <f>B10*C19/100</f>
        <v>3786003.8860000004</v>
      </c>
      <c r="F19" s="281"/>
      <c r="G19" s="291"/>
      <c r="H19" s="172"/>
      <c r="I19" s="12"/>
      <c r="J19" s="292"/>
      <c r="K19" s="166"/>
      <c r="L19" s="12"/>
      <c r="M19" s="166"/>
      <c r="N19" s="166"/>
      <c r="O19" s="166"/>
      <c r="P19" s="166"/>
      <c r="Q19" s="166"/>
      <c r="R19" s="166"/>
      <c r="S19" s="166"/>
      <c r="T19" s="166"/>
    </row>
    <row r="20" spans="1:20" s="5" customFormat="1" ht="21" x14ac:dyDescent="0.35">
      <c r="A20" s="16"/>
      <c r="B20" s="17"/>
      <c r="C20" s="17">
        <v>1</v>
      </c>
      <c r="D20" s="272" t="s">
        <v>251</v>
      </c>
      <c r="E20" s="280">
        <f>B10*C20/100</f>
        <v>378600.38860000001</v>
      </c>
      <c r="F20" s="281"/>
      <c r="G20" s="291"/>
      <c r="H20" s="172"/>
      <c r="I20" s="12"/>
      <c r="J20" s="292"/>
      <c r="K20" s="12"/>
      <c r="L20" s="12"/>
      <c r="M20" s="166"/>
      <c r="N20" s="166"/>
      <c r="O20" s="166"/>
      <c r="P20" s="166"/>
      <c r="Q20" s="166"/>
      <c r="R20" s="166"/>
      <c r="S20" s="166"/>
      <c r="T20" s="166"/>
    </row>
    <row r="21" spans="1:20" s="5" customFormat="1" ht="21" x14ac:dyDescent="0.35">
      <c r="A21" s="16"/>
      <c r="B21" s="17"/>
      <c r="C21" s="18">
        <v>46</v>
      </c>
      <c r="D21" s="275" t="s">
        <v>252</v>
      </c>
      <c r="E21" s="280">
        <f>B10*C21/100</f>
        <v>17415617.875599999</v>
      </c>
      <c r="F21" s="281"/>
      <c r="G21" s="291"/>
      <c r="H21" s="172"/>
      <c r="I21" s="12"/>
      <c r="J21" s="166"/>
      <c r="K21" s="12"/>
      <c r="L21" s="12"/>
      <c r="M21" s="166"/>
      <c r="N21" s="166"/>
      <c r="O21" s="166"/>
      <c r="P21" s="166"/>
      <c r="Q21" s="166"/>
      <c r="R21" s="166"/>
      <c r="S21" s="166"/>
      <c r="T21" s="166"/>
    </row>
    <row r="22" spans="1:20" s="5" customFormat="1" ht="23.25" x14ac:dyDescent="0.35">
      <c r="A22" s="205" t="s">
        <v>15</v>
      </c>
      <c r="B22" s="87"/>
      <c r="C22" s="87">
        <f>SUM(C10:C21)</f>
        <v>100</v>
      </c>
      <c r="D22" s="87"/>
      <c r="E22" s="87">
        <f>SUM(E10:E21)</f>
        <v>37860038.859999999</v>
      </c>
      <c r="F22" s="281"/>
      <c r="G22" s="291"/>
      <c r="H22" s="172"/>
      <c r="I22" s="12"/>
      <c r="J22" s="166"/>
      <c r="K22" s="12"/>
      <c r="L22" s="12"/>
      <c r="M22" s="166"/>
      <c r="N22" s="166"/>
      <c r="O22" s="166"/>
      <c r="P22" s="166"/>
      <c r="Q22" s="166"/>
      <c r="R22" s="166"/>
      <c r="S22" s="166"/>
      <c r="T22" s="166"/>
    </row>
    <row r="23" spans="1:20" ht="21" x14ac:dyDescent="0.35">
      <c r="A23" s="208" t="s">
        <v>253</v>
      </c>
      <c r="B23" s="209">
        <v>91458.22</v>
      </c>
      <c r="C23" s="209">
        <v>1</v>
      </c>
      <c r="D23" s="273" t="s">
        <v>241</v>
      </c>
      <c r="E23" s="87">
        <f>B23*C23/100</f>
        <v>914.58220000000006</v>
      </c>
      <c r="F23" s="287"/>
      <c r="G23" s="287"/>
      <c r="H23" s="287"/>
      <c r="I23" s="287"/>
      <c r="J23" s="287"/>
      <c r="K23" s="287"/>
      <c r="L23" s="287"/>
      <c r="M23" s="287"/>
      <c r="N23" s="287"/>
      <c r="O23" s="287"/>
      <c r="P23" s="287"/>
      <c r="Q23" s="287"/>
      <c r="R23" s="287"/>
      <c r="S23" s="287"/>
      <c r="T23" s="287"/>
    </row>
    <row r="24" spans="1:20" ht="21" x14ac:dyDescent="0.35">
      <c r="A24" s="16"/>
      <c r="B24" s="17"/>
      <c r="C24" s="17">
        <v>1</v>
      </c>
      <c r="D24" s="273" t="s">
        <v>242</v>
      </c>
      <c r="E24" s="87">
        <f>B23*C24/100</f>
        <v>914.58220000000006</v>
      </c>
      <c r="F24" s="287"/>
      <c r="G24" s="287"/>
      <c r="H24" s="287"/>
      <c r="I24" s="287"/>
      <c r="J24" s="287"/>
      <c r="K24" s="287"/>
      <c r="L24" s="287"/>
      <c r="M24" s="287"/>
      <c r="N24" s="287"/>
      <c r="O24" s="287"/>
      <c r="P24" s="287"/>
      <c r="Q24" s="287"/>
      <c r="R24" s="287"/>
      <c r="S24" s="287"/>
      <c r="T24" s="287"/>
    </row>
    <row r="25" spans="1:20" ht="42" x14ac:dyDescent="0.35">
      <c r="A25" s="16"/>
      <c r="B25" s="17"/>
      <c r="C25" s="17">
        <v>1</v>
      </c>
      <c r="D25" s="274" t="s">
        <v>243</v>
      </c>
      <c r="E25" s="87">
        <f>B23*C25/100</f>
        <v>914.58220000000006</v>
      </c>
      <c r="F25" s="287"/>
      <c r="G25" s="287"/>
      <c r="H25" s="287"/>
      <c r="I25" s="287"/>
      <c r="J25" s="287"/>
      <c r="K25" s="287"/>
      <c r="L25" s="287"/>
      <c r="M25" s="287"/>
      <c r="N25" s="287"/>
      <c r="O25" s="287"/>
      <c r="P25" s="287"/>
      <c r="Q25" s="287"/>
      <c r="R25" s="287"/>
      <c r="S25" s="287"/>
      <c r="T25" s="287"/>
    </row>
    <row r="26" spans="1:20" ht="21" x14ac:dyDescent="0.35">
      <c r="A26" s="248"/>
      <c r="B26" s="17"/>
      <c r="C26" s="17">
        <v>1</v>
      </c>
      <c r="D26" s="272" t="s">
        <v>244</v>
      </c>
      <c r="E26" s="87">
        <f>B23*C26/100</f>
        <v>914.58220000000006</v>
      </c>
      <c r="F26" s="287"/>
      <c r="G26" s="287"/>
      <c r="H26" s="287"/>
      <c r="I26" s="287"/>
      <c r="J26" s="287"/>
      <c r="K26" s="287"/>
      <c r="L26" s="287"/>
      <c r="M26" s="287"/>
      <c r="N26" s="287"/>
      <c r="O26" s="287"/>
      <c r="P26" s="287"/>
      <c r="Q26" s="287"/>
      <c r="R26" s="287"/>
      <c r="S26" s="287"/>
      <c r="T26" s="287"/>
    </row>
    <row r="27" spans="1:20" ht="21" x14ac:dyDescent="0.35">
      <c r="A27" s="16"/>
      <c r="B27" s="17"/>
      <c r="C27" s="17">
        <v>1</v>
      </c>
      <c r="D27" s="272" t="s">
        <v>245</v>
      </c>
      <c r="E27" s="87">
        <f>B23*C27/100</f>
        <v>914.58220000000006</v>
      </c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287"/>
      <c r="T27" s="287"/>
    </row>
    <row r="28" spans="1:20" ht="21" x14ac:dyDescent="0.35">
      <c r="A28" s="16"/>
      <c r="B28" s="17"/>
      <c r="C28" s="17">
        <v>20</v>
      </c>
      <c r="D28" s="272" t="s">
        <v>246</v>
      </c>
      <c r="E28" s="87">
        <f>B23*C28/100</f>
        <v>18291.644</v>
      </c>
      <c r="F28" s="287"/>
      <c r="G28" s="287"/>
      <c r="H28" s="287"/>
      <c r="I28" s="287"/>
      <c r="J28" s="287"/>
      <c r="K28" s="287"/>
      <c r="L28" s="287"/>
      <c r="M28" s="287"/>
      <c r="N28" s="287"/>
      <c r="O28" s="287"/>
      <c r="P28" s="287"/>
      <c r="Q28" s="287"/>
      <c r="R28" s="287"/>
      <c r="S28" s="287"/>
      <c r="T28" s="287"/>
    </row>
    <row r="29" spans="1:20" ht="21" x14ac:dyDescent="0.35">
      <c r="A29" s="16"/>
      <c r="B29" s="17"/>
      <c r="C29" s="17">
        <v>1</v>
      </c>
      <c r="D29" s="241" t="s">
        <v>247</v>
      </c>
      <c r="E29" s="87">
        <f>B23*C29/100</f>
        <v>914.58220000000006</v>
      </c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7"/>
      <c r="T29" s="287"/>
    </row>
    <row r="30" spans="1:20" ht="42" x14ac:dyDescent="0.35">
      <c r="A30" s="16"/>
      <c r="B30" s="17"/>
      <c r="C30" s="17">
        <v>5</v>
      </c>
      <c r="D30" s="274" t="s">
        <v>248</v>
      </c>
      <c r="E30" s="87">
        <f>B23*C30/100</f>
        <v>4572.9110000000001</v>
      </c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7"/>
      <c r="T30" s="287"/>
    </row>
    <row r="31" spans="1:20" ht="42" x14ac:dyDescent="0.35">
      <c r="A31" s="16"/>
      <c r="B31" s="17"/>
      <c r="C31" s="17">
        <v>12</v>
      </c>
      <c r="D31" s="274" t="s">
        <v>249</v>
      </c>
      <c r="E31" s="87">
        <f>B23*C31/100</f>
        <v>10974.986400000002</v>
      </c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7"/>
      <c r="T31" s="287"/>
    </row>
    <row r="32" spans="1:20" ht="42" x14ac:dyDescent="0.35">
      <c r="A32" s="16"/>
      <c r="B32" s="17"/>
      <c r="C32" s="17">
        <v>10</v>
      </c>
      <c r="D32" s="276" t="s">
        <v>250</v>
      </c>
      <c r="E32" s="87">
        <f>B23*C32/100</f>
        <v>9145.8220000000001</v>
      </c>
      <c r="F32" s="287"/>
      <c r="G32" s="287"/>
      <c r="H32" s="287"/>
      <c r="I32" s="287"/>
      <c r="J32" s="287"/>
      <c r="K32" s="287"/>
      <c r="L32" s="287"/>
      <c r="M32" s="287"/>
      <c r="N32" s="287"/>
      <c r="O32" s="287"/>
      <c r="P32" s="287"/>
      <c r="Q32" s="287"/>
      <c r="R32" s="287"/>
      <c r="S32" s="287"/>
      <c r="T32" s="287"/>
    </row>
    <row r="33" spans="1:20" ht="21" x14ac:dyDescent="0.35">
      <c r="A33" s="16"/>
      <c r="B33" s="17"/>
      <c r="C33" s="17">
        <v>1</v>
      </c>
      <c r="D33" s="272" t="s">
        <v>251</v>
      </c>
      <c r="E33" s="87">
        <f>B23*C33/100</f>
        <v>914.58220000000006</v>
      </c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7"/>
      <c r="T33" s="287"/>
    </row>
    <row r="34" spans="1:20" ht="21" x14ac:dyDescent="0.35">
      <c r="A34" s="16"/>
      <c r="B34" s="17"/>
      <c r="C34" s="18">
        <v>46</v>
      </c>
      <c r="D34" s="275" t="s">
        <v>252</v>
      </c>
      <c r="E34" s="87">
        <f>B23*C34/100</f>
        <v>42070.781199999998</v>
      </c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7"/>
      <c r="T34" s="287"/>
    </row>
    <row r="35" spans="1:20" ht="23.25" x14ac:dyDescent="0.35">
      <c r="A35" s="205" t="s">
        <v>15</v>
      </c>
      <c r="B35" s="87"/>
      <c r="C35" s="87">
        <f>SUM(C23:C34)</f>
        <v>100</v>
      </c>
      <c r="D35" s="87"/>
      <c r="E35" s="87">
        <f>SUM(E23:E34)</f>
        <v>91458.22</v>
      </c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287"/>
    </row>
    <row r="36" spans="1:20" x14ac:dyDescent="0.2"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7"/>
      <c r="T36" s="287"/>
    </row>
    <row r="37" spans="1:20" x14ac:dyDescent="0.2"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7"/>
      <c r="T37" s="287"/>
    </row>
    <row r="38" spans="1:20" x14ac:dyDescent="0.2"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287"/>
    </row>
    <row r="39" spans="1:20" x14ac:dyDescent="0.2"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7"/>
      <c r="T39" s="287"/>
    </row>
    <row r="40" spans="1:20" x14ac:dyDescent="0.2"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7"/>
      <c r="T40" s="287"/>
    </row>
    <row r="41" spans="1:20" x14ac:dyDescent="0.2">
      <c r="G41" s="287"/>
      <c r="H41" s="287"/>
      <c r="I41" s="287"/>
      <c r="J41" s="287"/>
      <c r="K41" s="287"/>
      <c r="L41" s="287"/>
      <c r="M41" s="287"/>
      <c r="N41" s="287"/>
      <c r="O41" s="287"/>
      <c r="P41" s="287"/>
      <c r="Q41" s="287"/>
      <c r="R41" s="287"/>
      <c r="S41" s="287"/>
      <c r="T41" s="287"/>
    </row>
    <row r="42" spans="1:20" x14ac:dyDescent="0.2">
      <c r="G42" s="287"/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</row>
    <row r="43" spans="1:20" x14ac:dyDescent="0.2">
      <c r="G43" s="287"/>
      <c r="H43" s="287"/>
      <c r="I43" s="287"/>
      <c r="J43" s="287"/>
      <c r="K43" s="287"/>
      <c r="L43" s="287"/>
      <c r="M43" s="287"/>
      <c r="N43" s="287"/>
      <c r="O43" s="287"/>
      <c r="P43" s="287"/>
      <c r="Q43" s="287"/>
      <c r="R43" s="287"/>
      <c r="S43" s="287"/>
      <c r="T43" s="287"/>
    </row>
    <row r="44" spans="1:20" x14ac:dyDescent="0.2">
      <c r="G44" s="287"/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7"/>
      <c r="T44" s="287"/>
    </row>
    <row r="45" spans="1:20" x14ac:dyDescent="0.2">
      <c r="G45" s="287"/>
      <c r="H45" s="287"/>
      <c r="I45" s="287"/>
      <c r="J45" s="287"/>
      <c r="K45" s="287"/>
      <c r="L45" s="287"/>
      <c r="M45" s="287"/>
      <c r="N45" s="287"/>
      <c r="O45" s="287"/>
      <c r="P45" s="287"/>
      <c r="Q45" s="287"/>
      <c r="R45" s="287"/>
      <c r="S45" s="287"/>
      <c r="T45" s="287"/>
    </row>
    <row r="46" spans="1:20" ht="21" x14ac:dyDescent="0.35">
      <c r="A46" s="208" t="s">
        <v>254</v>
      </c>
      <c r="B46" s="209">
        <v>2466986.48</v>
      </c>
      <c r="C46" s="209">
        <v>1</v>
      </c>
      <c r="D46" s="273" t="s">
        <v>241</v>
      </c>
      <c r="E46" s="87">
        <f>B46*C46/100</f>
        <v>24669.864799999999</v>
      </c>
      <c r="G46" s="287"/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</row>
    <row r="47" spans="1:20" ht="21" x14ac:dyDescent="0.35">
      <c r="A47" s="16"/>
      <c r="B47" s="17"/>
      <c r="C47" s="17">
        <v>1</v>
      </c>
      <c r="D47" s="273" t="s">
        <v>242</v>
      </c>
      <c r="E47" s="87">
        <f>B46*C47/100</f>
        <v>24669.864799999999</v>
      </c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</row>
    <row r="48" spans="1:20" ht="42" x14ac:dyDescent="0.35">
      <c r="A48" s="16"/>
      <c r="B48" s="17"/>
      <c r="C48" s="17">
        <v>1</v>
      </c>
      <c r="D48" s="274" t="s">
        <v>243</v>
      </c>
      <c r="E48" s="87">
        <f>B46*C48/100</f>
        <v>24669.864799999999</v>
      </c>
      <c r="G48" s="287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</row>
    <row r="49" spans="1:20" ht="21" x14ac:dyDescent="0.35">
      <c r="A49" s="248"/>
      <c r="B49" s="17"/>
      <c r="C49" s="17">
        <v>1</v>
      </c>
      <c r="D49" s="272" t="s">
        <v>244</v>
      </c>
      <c r="E49" s="87">
        <f>B46*C49/100</f>
        <v>24669.864799999999</v>
      </c>
      <c r="G49" s="287"/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7"/>
      <c r="T49" s="287"/>
    </row>
    <row r="50" spans="1:20" ht="21" x14ac:dyDescent="0.35">
      <c r="A50" s="16"/>
      <c r="B50" s="17"/>
      <c r="C50" s="17">
        <v>1</v>
      </c>
      <c r="D50" s="272" t="s">
        <v>245</v>
      </c>
      <c r="E50" s="87">
        <f>B46*C50/100</f>
        <v>24669.864799999999</v>
      </c>
      <c r="G50" s="287"/>
      <c r="H50" s="287"/>
      <c r="I50" s="28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</row>
    <row r="51" spans="1:20" ht="21" x14ac:dyDescent="0.35">
      <c r="A51" s="16"/>
      <c r="B51" s="17"/>
      <c r="C51" s="17">
        <v>20</v>
      </c>
      <c r="D51" s="272" t="s">
        <v>246</v>
      </c>
      <c r="E51" s="87">
        <f>B46*C51/100</f>
        <v>493397.29600000003</v>
      </c>
      <c r="G51" s="287"/>
      <c r="H51" s="287"/>
      <c r="I51" s="287"/>
      <c r="J51" s="287"/>
      <c r="K51" s="287"/>
      <c r="L51" s="287"/>
      <c r="M51" s="287"/>
      <c r="N51" s="287"/>
      <c r="O51" s="287"/>
      <c r="P51" s="287"/>
      <c r="Q51" s="287"/>
      <c r="R51" s="287"/>
      <c r="S51" s="287"/>
      <c r="T51" s="287"/>
    </row>
    <row r="52" spans="1:20" ht="21" x14ac:dyDescent="0.35">
      <c r="A52" s="16"/>
      <c r="B52" s="17"/>
      <c r="C52" s="17">
        <v>1</v>
      </c>
      <c r="D52" s="241" t="s">
        <v>247</v>
      </c>
      <c r="E52" s="87">
        <f>B46*C52/100</f>
        <v>24669.864799999999</v>
      </c>
      <c r="G52" s="287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</row>
    <row r="53" spans="1:20" ht="42" x14ac:dyDescent="0.35">
      <c r="A53" s="16"/>
      <c r="B53" s="17"/>
      <c r="C53" s="17">
        <v>5</v>
      </c>
      <c r="D53" s="274" t="s">
        <v>248</v>
      </c>
      <c r="E53" s="87">
        <f>B46*C53/100</f>
        <v>123349.32400000001</v>
      </c>
      <c r="G53" s="287"/>
      <c r="H53" s="287"/>
      <c r="I53" s="287"/>
      <c r="J53" s="287"/>
      <c r="K53" s="287"/>
      <c r="L53" s="287"/>
      <c r="M53" s="287"/>
      <c r="N53" s="287"/>
      <c r="O53" s="287"/>
      <c r="P53" s="287"/>
      <c r="Q53" s="287"/>
      <c r="R53" s="287"/>
      <c r="S53" s="287"/>
      <c r="T53" s="287"/>
    </row>
    <row r="54" spans="1:20" ht="42" x14ac:dyDescent="0.35">
      <c r="A54" s="16"/>
      <c r="B54" s="17"/>
      <c r="C54" s="17">
        <v>12</v>
      </c>
      <c r="D54" s="274" t="s">
        <v>249</v>
      </c>
      <c r="E54" s="87">
        <f>B46*C54/100</f>
        <v>296038.37760000001</v>
      </c>
    </row>
    <row r="55" spans="1:20" ht="42" x14ac:dyDescent="0.35">
      <c r="A55" s="16"/>
      <c r="B55" s="17"/>
      <c r="C55" s="17">
        <v>10</v>
      </c>
      <c r="D55" s="276" t="s">
        <v>250</v>
      </c>
      <c r="E55" s="87">
        <f>B46*C55/100</f>
        <v>246698.64800000002</v>
      </c>
    </row>
    <row r="56" spans="1:20" ht="21" x14ac:dyDescent="0.35">
      <c r="A56" s="16"/>
      <c r="B56" s="17"/>
      <c r="C56" s="17">
        <v>1</v>
      </c>
      <c r="D56" s="272" t="s">
        <v>251</v>
      </c>
      <c r="E56" s="87">
        <f>B46*C56/100</f>
        <v>24669.864799999999</v>
      </c>
    </row>
    <row r="57" spans="1:20" ht="21" x14ac:dyDescent="0.35">
      <c r="A57" s="16"/>
      <c r="B57" s="17"/>
      <c r="C57" s="18">
        <v>46</v>
      </c>
      <c r="D57" s="275" t="s">
        <v>252</v>
      </c>
      <c r="E57" s="87">
        <f>B46*C57/100</f>
        <v>1134813.7808000001</v>
      </c>
    </row>
    <row r="58" spans="1:20" ht="23.25" x14ac:dyDescent="0.35">
      <c r="A58" s="205" t="s">
        <v>15</v>
      </c>
      <c r="B58" s="87"/>
      <c r="C58" s="87">
        <f>SUM(C46:C57)</f>
        <v>100</v>
      </c>
      <c r="D58" s="87"/>
      <c r="E58" s="87">
        <f>SUM(E46:E57)</f>
        <v>2466986.4800000004</v>
      </c>
    </row>
    <row r="69" spans="1:5" ht="21" x14ac:dyDescent="0.35">
      <c r="A69" s="208" t="s">
        <v>255</v>
      </c>
      <c r="B69" s="209">
        <v>3791909.42</v>
      </c>
      <c r="C69" s="209">
        <v>1</v>
      </c>
      <c r="D69" s="273" t="s">
        <v>241</v>
      </c>
      <c r="E69" s="87">
        <f>B69*C69/100</f>
        <v>37919.0942</v>
      </c>
    </row>
    <row r="70" spans="1:5" ht="21" x14ac:dyDescent="0.35">
      <c r="A70" s="16"/>
      <c r="B70" s="17"/>
      <c r="C70" s="17">
        <v>1</v>
      </c>
      <c r="D70" s="273" t="s">
        <v>242</v>
      </c>
      <c r="E70" s="87">
        <f>B69*C70/100</f>
        <v>37919.0942</v>
      </c>
    </row>
    <row r="71" spans="1:5" ht="42" x14ac:dyDescent="0.35">
      <c r="A71" s="16"/>
      <c r="B71" s="17"/>
      <c r="C71" s="17">
        <v>1</v>
      </c>
      <c r="D71" s="274" t="s">
        <v>243</v>
      </c>
      <c r="E71" s="87">
        <f>B69*C71/100</f>
        <v>37919.0942</v>
      </c>
    </row>
    <row r="72" spans="1:5" ht="21" x14ac:dyDescent="0.35">
      <c r="A72" s="248"/>
      <c r="B72" s="17"/>
      <c r="C72" s="17">
        <v>1</v>
      </c>
      <c r="D72" s="272" t="s">
        <v>244</v>
      </c>
      <c r="E72" s="87">
        <f>B69*C72/100</f>
        <v>37919.0942</v>
      </c>
    </row>
    <row r="73" spans="1:5" ht="21" x14ac:dyDescent="0.35">
      <c r="A73" s="16"/>
      <c r="B73" s="17"/>
      <c r="C73" s="17">
        <v>1</v>
      </c>
      <c r="D73" s="272" t="s">
        <v>245</v>
      </c>
      <c r="E73" s="87">
        <f>B69*C73/100</f>
        <v>37919.0942</v>
      </c>
    </row>
    <row r="74" spans="1:5" ht="21" x14ac:dyDescent="0.35">
      <c r="A74" s="16"/>
      <c r="B74" s="17"/>
      <c r="C74" s="17">
        <v>20</v>
      </c>
      <c r="D74" s="272" t="s">
        <v>246</v>
      </c>
      <c r="E74" s="87">
        <f>B69*C74/100</f>
        <v>758381.88400000008</v>
      </c>
    </row>
    <row r="75" spans="1:5" ht="21" x14ac:dyDescent="0.35">
      <c r="A75" s="16"/>
      <c r="B75" s="17"/>
      <c r="C75" s="17">
        <v>1</v>
      </c>
      <c r="D75" s="241" t="s">
        <v>247</v>
      </c>
      <c r="E75" s="87">
        <f>B69*C75/100</f>
        <v>37919.0942</v>
      </c>
    </row>
    <row r="76" spans="1:5" ht="42" x14ac:dyDescent="0.35">
      <c r="A76" s="16"/>
      <c r="B76" s="17"/>
      <c r="C76" s="17">
        <v>5</v>
      </c>
      <c r="D76" s="274" t="s">
        <v>248</v>
      </c>
      <c r="E76" s="87">
        <f>B69*C76/100</f>
        <v>189595.47100000002</v>
      </c>
    </row>
    <row r="77" spans="1:5" ht="42" x14ac:dyDescent="0.35">
      <c r="A77" s="16"/>
      <c r="B77" s="17"/>
      <c r="C77" s="17">
        <v>12</v>
      </c>
      <c r="D77" s="274" t="s">
        <v>249</v>
      </c>
      <c r="E77" s="87">
        <f>B69*C77/100</f>
        <v>455029.13039999997</v>
      </c>
    </row>
    <row r="78" spans="1:5" ht="42" x14ac:dyDescent="0.35">
      <c r="A78" s="16"/>
      <c r="B78" s="17"/>
      <c r="C78" s="17">
        <v>10</v>
      </c>
      <c r="D78" s="276" t="s">
        <v>250</v>
      </c>
      <c r="E78" s="87">
        <f>B69*C78/100</f>
        <v>379190.94200000004</v>
      </c>
    </row>
    <row r="79" spans="1:5" ht="21" x14ac:dyDescent="0.35">
      <c r="A79" s="16"/>
      <c r="B79" s="17"/>
      <c r="C79" s="17">
        <v>1</v>
      </c>
      <c r="D79" s="272" t="s">
        <v>251</v>
      </c>
      <c r="E79" s="87">
        <f>B69*C79/100</f>
        <v>37919.0942</v>
      </c>
    </row>
    <row r="80" spans="1:5" ht="21" x14ac:dyDescent="0.35">
      <c r="A80" s="16"/>
      <c r="B80" s="17"/>
      <c r="C80" s="18">
        <v>46</v>
      </c>
      <c r="D80" s="275" t="s">
        <v>252</v>
      </c>
      <c r="E80" s="87">
        <f>B69*C80/100</f>
        <v>1744278.3332</v>
      </c>
    </row>
    <row r="81" spans="1:5" ht="23.25" x14ac:dyDescent="0.35">
      <c r="A81" s="205" t="s">
        <v>15</v>
      </c>
      <c r="B81" s="87"/>
      <c r="C81" s="87">
        <f>SUM(C69:C80)</f>
        <v>100</v>
      </c>
      <c r="D81" s="87"/>
      <c r="E81" s="87">
        <f>SUM(E69:E80)</f>
        <v>3791909.42</v>
      </c>
    </row>
    <row r="84" spans="1:5" x14ac:dyDescent="0.2">
      <c r="B84" s="293">
        <f>B10+B23+B46+B69</f>
        <v>44210392.979999997</v>
      </c>
    </row>
  </sheetData>
  <mergeCells count="3">
    <mergeCell ref="A2:E2"/>
    <mergeCell ref="A3:E3"/>
    <mergeCell ref="A4:E4"/>
  </mergeCells>
  <phoneticPr fontId="17" type="noConversion"/>
  <pageMargins left="0.11811023622047245" right="0.15748031496062992" top="0.19685039370078741" bottom="0" header="0" footer="0"/>
  <pageSetup orientation="landscape" horizontalDpi="4294967293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3" workbookViewId="0">
      <selection activeCell="A29" sqref="A29"/>
    </sheetView>
  </sheetViews>
  <sheetFormatPr defaultRowHeight="21" x14ac:dyDescent="0.35"/>
  <cols>
    <col min="1" max="1" width="71.85546875" style="5" customWidth="1"/>
    <col min="2" max="2" width="20.7109375" style="6" customWidth="1"/>
    <col min="3" max="3" width="18" style="6" customWidth="1"/>
    <col min="4" max="4" width="16.7109375" style="6" customWidth="1"/>
    <col min="5" max="5" width="16.85546875" style="6" customWidth="1"/>
    <col min="6" max="6" width="17.85546875" style="6" bestFit="1" customWidth="1"/>
    <col min="7" max="7" width="14.7109375" style="72" customWidth="1"/>
    <col min="8" max="8" width="18.5703125" style="32" customWidth="1"/>
    <col min="9" max="9" width="18.42578125" style="6" customWidth="1"/>
    <col min="10" max="10" width="12.28515625" style="6" bestFit="1" customWidth="1"/>
    <col min="11" max="11" width="23.85546875" style="5" bestFit="1" customWidth="1"/>
    <col min="12" max="16384" width="9.140625" style="5"/>
  </cols>
  <sheetData>
    <row r="1" spans="1:11" x14ac:dyDescent="0.35">
      <c r="I1" s="256" t="s">
        <v>111</v>
      </c>
    </row>
    <row r="2" spans="1:11" ht="26.25" x14ac:dyDescent="0.4">
      <c r="A2" s="340" t="s">
        <v>229</v>
      </c>
      <c r="B2" s="340"/>
      <c r="C2" s="340"/>
      <c r="D2" s="340"/>
      <c r="E2" s="340"/>
      <c r="F2" s="340"/>
      <c r="G2" s="340"/>
      <c r="H2" s="340"/>
      <c r="I2" s="340"/>
    </row>
    <row r="3" spans="1:11" ht="26.25" x14ac:dyDescent="0.4">
      <c r="A3" s="340" t="s">
        <v>187</v>
      </c>
      <c r="B3" s="340"/>
      <c r="C3" s="340"/>
      <c r="D3" s="340"/>
      <c r="E3" s="340"/>
      <c r="F3" s="340"/>
      <c r="G3" s="340"/>
      <c r="H3" s="340"/>
      <c r="I3" s="340"/>
    </row>
    <row r="4" spans="1:11" ht="26.25" x14ac:dyDescent="0.4">
      <c r="A4" s="340" t="s">
        <v>198</v>
      </c>
      <c r="B4" s="340"/>
      <c r="C4" s="340"/>
      <c r="D4" s="340"/>
      <c r="E4" s="340"/>
      <c r="F4" s="340"/>
      <c r="G4" s="340"/>
      <c r="H4" s="340"/>
      <c r="I4" s="340"/>
    </row>
    <row r="5" spans="1:11" s="21" customFormat="1" ht="26.25" x14ac:dyDescent="0.4">
      <c r="A5" s="73" t="s">
        <v>169</v>
      </c>
      <c r="B5" s="22"/>
      <c r="C5" s="22"/>
      <c r="D5" s="22"/>
      <c r="E5" s="22"/>
      <c r="F5" s="22"/>
      <c r="G5" s="74"/>
      <c r="H5" s="48"/>
      <c r="I5" s="22"/>
      <c r="J5" s="22"/>
    </row>
    <row r="6" spans="1:11" s="21" customFormat="1" ht="26.25" x14ac:dyDescent="0.4">
      <c r="A6" s="75"/>
      <c r="B6" s="22"/>
      <c r="C6" s="22"/>
      <c r="D6" s="22"/>
      <c r="E6" s="22"/>
      <c r="F6" s="22"/>
      <c r="G6" s="74"/>
      <c r="H6" s="48"/>
      <c r="I6" s="76" t="s">
        <v>16</v>
      </c>
      <c r="J6" s="22"/>
    </row>
    <row r="7" spans="1:11" s="19" customFormat="1" ht="26.25" x14ac:dyDescent="0.4">
      <c r="A7" s="198" t="s">
        <v>170</v>
      </c>
      <c r="B7" s="77" t="s">
        <v>27</v>
      </c>
      <c r="C7" s="77" t="s">
        <v>28</v>
      </c>
      <c r="D7" s="77" t="s">
        <v>9</v>
      </c>
      <c r="E7" s="77" t="s">
        <v>29</v>
      </c>
      <c r="F7" s="77" t="s">
        <v>30</v>
      </c>
      <c r="G7" s="78" t="s">
        <v>31</v>
      </c>
      <c r="H7" s="79" t="s">
        <v>32</v>
      </c>
      <c r="I7" s="77" t="s">
        <v>33</v>
      </c>
      <c r="J7" s="80"/>
    </row>
    <row r="8" spans="1:11" s="21" customFormat="1" ht="26.25" x14ac:dyDescent="0.4">
      <c r="A8" s="236" t="s">
        <v>168</v>
      </c>
      <c r="B8" s="200" t="s">
        <v>34</v>
      </c>
      <c r="C8" s="200" t="s">
        <v>34</v>
      </c>
      <c r="D8" s="201"/>
      <c r="E8" s="201"/>
      <c r="F8" s="201"/>
      <c r="G8" s="202"/>
      <c r="H8" s="203"/>
      <c r="I8" s="204"/>
      <c r="J8" s="22"/>
      <c r="K8" s="81"/>
    </row>
    <row r="9" spans="1:11" s="210" customFormat="1" x14ac:dyDescent="0.35">
      <c r="A9" s="206" t="s">
        <v>1</v>
      </c>
      <c r="B9" s="206" t="s">
        <v>2</v>
      </c>
      <c r="C9" s="206" t="s">
        <v>3</v>
      </c>
      <c r="D9" s="206" t="s">
        <v>4</v>
      </c>
      <c r="E9" s="206" t="s">
        <v>5</v>
      </c>
      <c r="F9" s="206" t="s">
        <v>139</v>
      </c>
      <c r="G9" s="206" t="s">
        <v>58</v>
      </c>
      <c r="H9" s="206" t="s">
        <v>59</v>
      </c>
      <c r="I9" s="206" t="s">
        <v>123</v>
      </c>
      <c r="J9" s="211"/>
    </row>
    <row r="10" spans="1:11" s="36" customFormat="1" ht="42" x14ac:dyDescent="0.35">
      <c r="A10" s="244" t="s">
        <v>199</v>
      </c>
      <c r="B10" s="186"/>
      <c r="C10" s="30"/>
      <c r="D10" s="30"/>
      <c r="E10" s="30"/>
      <c r="F10" s="24"/>
      <c r="G10" s="83"/>
      <c r="H10" s="53" t="s">
        <v>35</v>
      </c>
      <c r="I10" s="30"/>
      <c r="J10" s="40"/>
    </row>
    <row r="11" spans="1:11" s="36" customFormat="1" x14ac:dyDescent="0.35">
      <c r="A11" s="241" t="s">
        <v>200</v>
      </c>
      <c r="B11" s="186">
        <v>378600.39</v>
      </c>
      <c r="C11" s="294">
        <v>914.58</v>
      </c>
      <c r="D11" s="30">
        <v>24669.86</v>
      </c>
      <c r="E11" s="30">
        <v>37919.089999999997</v>
      </c>
      <c r="F11" s="24">
        <f>SUM(B11:E11)</f>
        <v>442103.92000000004</v>
      </c>
      <c r="G11" s="83">
        <v>20</v>
      </c>
      <c r="H11" s="53" t="s">
        <v>35</v>
      </c>
      <c r="I11" s="30">
        <f>F11/G11</f>
        <v>22105.196000000004</v>
      </c>
      <c r="J11" s="40"/>
    </row>
    <row r="12" spans="1:11" s="36" customFormat="1" x14ac:dyDescent="0.35">
      <c r="A12" s="241" t="s">
        <v>201</v>
      </c>
      <c r="B12" s="190">
        <v>378600.39</v>
      </c>
      <c r="C12" s="295">
        <v>914.58</v>
      </c>
      <c r="D12" s="87">
        <v>24669.86</v>
      </c>
      <c r="E12" s="87">
        <v>37919.089999999997</v>
      </c>
      <c r="F12" s="87">
        <f>SUM(B12:E12)</f>
        <v>442103.92000000004</v>
      </c>
      <c r="G12" s="226">
        <v>45</v>
      </c>
      <c r="H12" s="228" t="s">
        <v>35</v>
      </c>
      <c r="I12" s="30">
        <f t="shared" ref="I12:I26" si="0">F12/G12</f>
        <v>9824.5315555555571</v>
      </c>
      <c r="J12" s="40"/>
    </row>
    <row r="13" spans="1:11" s="36" customFormat="1" ht="22.15" customHeight="1" x14ac:dyDescent="0.35">
      <c r="A13" s="245" t="s">
        <v>202</v>
      </c>
      <c r="B13" s="188"/>
      <c r="C13" s="296"/>
      <c r="D13" s="54"/>
      <c r="E13" s="54"/>
      <c r="F13" s="29"/>
      <c r="G13" s="86"/>
      <c r="H13" s="253" t="s">
        <v>35</v>
      </c>
      <c r="I13" s="30"/>
      <c r="J13" s="40"/>
    </row>
    <row r="14" spans="1:11" ht="42" x14ac:dyDescent="0.35">
      <c r="A14" s="244" t="s">
        <v>203</v>
      </c>
      <c r="B14" s="190">
        <v>378600.39</v>
      </c>
      <c r="C14" s="295">
        <v>914.58</v>
      </c>
      <c r="D14" s="30">
        <v>24669.86</v>
      </c>
      <c r="E14" s="30">
        <v>37919.089999999997</v>
      </c>
      <c r="F14" s="184">
        <f>SUM(B14:E14)</f>
        <v>442103.92000000004</v>
      </c>
      <c r="G14" s="88">
        <v>1</v>
      </c>
      <c r="H14" s="254" t="s">
        <v>214</v>
      </c>
      <c r="I14" s="30">
        <f t="shared" si="0"/>
        <v>442103.92000000004</v>
      </c>
      <c r="K14" s="11"/>
    </row>
    <row r="15" spans="1:11" x14ac:dyDescent="0.35">
      <c r="A15" s="241" t="s">
        <v>204</v>
      </c>
      <c r="B15" s="190">
        <v>378600.39</v>
      </c>
      <c r="C15" s="295">
        <v>914.58</v>
      </c>
      <c r="D15" s="87">
        <v>24669.86</v>
      </c>
      <c r="E15" s="30">
        <v>37919.089999999997</v>
      </c>
      <c r="F15" s="87">
        <f>SUM(B15:E15)</f>
        <v>442103.92000000004</v>
      </c>
      <c r="G15" s="226">
        <v>20</v>
      </c>
      <c r="H15" s="89" t="s">
        <v>35</v>
      </c>
      <c r="I15" s="30">
        <f t="shared" si="0"/>
        <v>22105.196000000004</v>
      </c>
      <c r="K15" s="6"/>
    </row>
    <row r="16" spans="1:11" x14ac:dyDescent="0.35">
      <c r="A16" s="241" t="s">
        <v>205</v>
      </c>
      <c r="B16" s="190">
        <v>378600.39</v>
      </c>
      <c r="C16" s="295">
        <v>914.58</v>
      </c>
      <c r="D16" s="30">
        <v>24669.86</v>
      </c>
      <c r="E16" s="30">
        <v>37919.089999999997</v>
      </c>
      <c r="F16" s="184">
        <f>SUM(B16:E16)</f>
        <v>442103.92000000004</v>
      </c>
      <c r="G16" s="88">
        <v>20</v>
      </c>
      <c r="H16" s="89" t="s">
        <v>35</v>
      </c>
      <c r="I16" s="30">
        <f t="shared" si="0"/>
        <v>22105.196000000004</v>
      </c>
      <c r="K16" s="6"/>
    </row>
    <row r="17" spans="1:10" s="36" customFormat="1" x14ac:dyDescent="0.35">
      <c r="A17" s="241" t="s">
        <v>206</v>
      </c>
      <c r="B17" s="190">
        <v>7572007.7699999996</v>
      </c>
      <c r="C17" s="295">
        <v>18291.64</v>
      </c>
      <c r="D17" s="87">
        <v>493397.3</v>
      </c>
      <c r="E17" s="87">
        <v>758381.88</v>
      </c>
      <c r="F17" s="184">
        <f>SUM(B17:E17)</f>
        <v>8842078.5899999999</v>
      </c>
      <c r="G17" s="88">
        <v>1269</v>
      </c>
      <c r="H17" s="89" t="s">
        <v>35</v>
      </c>
      <c r="I17" s="30">
        <f t="shared" si="0"/>
        <v>6967.7530260047279</v>
      </c>
      <c r="J17" s="40"/>
    </row>
    <row r="18" spans="1:10" s="36" customFormat="1" x14ac:dyDescent="0.35">
      <c r="A18" s="241" t="s">
        <v>207</v>
      </c>
      <c r="B18" s="190">
        <v>378600.39</v>
      </c>
      <c r="C18" s="295">
        <v>914.58</v>
      </c>
      <c r="D18" s="87">
        <v>24669.86</v>
      </c>
      <c r="E18" s="30">
        <v>37919.089999999997</v>
      </c>
      <c r="F18" s="87">
        <f>SUM(B18:E18)</f>
        <v>442103.92000000004</v>
      </c>
      <c r="G18" s="88">
        <v>24</v>
      </c>
      <c r="H18" s="89" t="s">
        <v>189</v>
      </c>
      <c r="I18" s="30">
        <f t="shared" si="0"/>
        <v>18420.99666666667</v>
      </c>
      <c r="J18" s="40"/>
    </row>
    <row r="19" spans="1:10" s="4" customFormat="1" x14ac:dyDescent="0.35">
      <c r="A19" s="241" t="s">
        <v>208</v>
      </c>
      <c r="B19" s="190"/>
      <c r="C19" s="297"/>
      <c r="D19" s="190"/>
      <c r="E19" s="190"/>
      <c r="F19" s="224"/>
      <c r="G19" s="225"/>
      <c r="H19" s="228" t="s">
        <v>194</v>
      </c>
      <c r="I19" s="30"/>
      <c r="J19" s="7"/>
    </row>
    <row r="20" spans="1:10" s="4" customFormat="1" ht="42" x14ac:dyDescent="0.35">
      <c r="A20" s="244" t="s">
        <v>209</v>
      </c>
      <c r="B20" s="188">
        <v>1893001.94</v>
      </c>
      <c r="C20" s="298">
        <v>4572.91</v>
      </c>
      <c r="D20" s="188">
        <v>123349.32</v>
      </c>
      <c r="E20" s="188">
        <v>189595.47</v>
      </c>
      <c r="F20" s="189">
        <f>SUM(B20:E20)</f>
        <v>2210519.64</v>
      </c>
      <c r="G20" s="183">
        <v>5962</v>
      </c>
      <c r="H20" s="252" t="s">
        <v>35</v>
      </c>
      <c r="I20" s="30">
        <f t="shared" si="0"/>
        <v>370.76813820865482</v>
      </c>
      <c r="J20" s="7"/>
    </row>
    <row r="21" spans="1:10" s="4" customFormat="1" ht="22.9" customHeight="1" x14ac:dyDescent="0.35">
      <c r="A21" s="244" t="s">
        <v>210</v>
      </c>
      <c r="B21" s="190">
        <v>4543204.66</v>
      </c>
      <c r="C21" s="295">
        <v>10974.99</v>
      </c>
      <c r="D21" s="87">
        <v>296038.38</v>
      </c>
      <c r="E21" s="87">
        <v>455029.13</v>
      </c>
      <c r="F21" s="184">
        <f>SUM(B21:E21)</f>
        <v>5305247.16</v>
      </c>
      <c r="G21" s="88">
        <v>359</v>
      </c>
      <c r="H21" s="89" t="s">
        <v>35</v>
      </c>
      <c r="I21" s="30">
        <f t="shared" si="0"/>
        <v>14777.847242339833</v>
      </c>
      <c r="J21" s="7"/>
    </row>
    <row r="22" spans="1:10" ht="21" customHeight="1" x14ac:dyDescent="0.35">
      <c r="A22" s="244" t="s">
        <v>211</v>
      </c>
      <c r="B22" s="190">
        <v>3786003.89</v>
      </c>
      <c r="C22" s="295">
        <v>9145.82</v>
      </c>
      <c r="D22" s="87">
        <v>246698.65</v>
      </c>
      <c r="E22" s="87">
        <v>379190.94</v>
      </c>
      <c r="F22" s="184">
        <f>SUM(B22:E22)</f>
        <v>4421039.3</v>
      </c>
      <c r="G22" s="88">
        <v>18</v>
      </c>
      <c r="H22" s="89" t="s">
        <v>214</v>
      </c>
      <c r="I22" s="30">
        <f t="shared" si="0"/>
        <v>245613.29444444444</v>
      </c>
    </row>
    <row r="23" spans="1:10" s="4" customFormat="1" x14ac:dyDescent="0.35">
      <c r="A23" s="241" t="s">
        <v>212</v>
      </c>
      <c r="B23" s="188">
        <v>378600.39</v>
      </c>
      <c r="C23" s="296">
        <v>914.58</v>
      </c>
      <c r="D23" s="54">
        <v>24669.86</v>
      </c>
      <c r="E23" s="54">
        <v>37919.089999999997</v>
      </c>
      <c r="F23" s="29">
        <f>SUM(B23:E23)</f>
        <v>442103.92000000004</v>
      </c>
      <c r="G23" s="86">
        <v>1</v>
      </c>
      <c r="H23" s="246" t="s">
        <v>214</v>
      </c>
      <c r="I23" s="30">
        <f t="shared" si="0"/>
        <v>442103.92000000004</v>
      </c>
      <c r="J23" s="7"/>
    </row>
    <row r="24" spans="1:10" x14ac:dyDescent="0.35">
      <c r="A24" s="237" t="s">
        <v>213</v>
      </c>
      <c r="B24" s="186"/>
      <c r="C24" s="294"/>
      <c r="D24" s="30"/>
      <c r="E24" s="30"/>
      <c r="F24" s="24"/>
      <c r="G24" s="83"/>
      <c r="H24" s="53" t="s">
        <v>35</v>
      </c>
      <c r="I24" s="30"/>
    </row>
    <row r="25" spans="1:10" x14ac:dyDescent="0.35">
      <c r="A25" s="238" t="s">
        <v>188</v>
      </c>
      <c r="B25" s="188"/>
      <c r="C25" s="296"/>
      <c r="D25" s="54"/>
      <c r="E25" s="54"/>
      <c r="F25" s="29"/>
      <c r="G25" s="86"/>
      <c r="H25" s="247"/>
      <c r="I25" s="30"/>
    </row>
    <row r="26" spans="1:10" x14ac:dyDescent="0.35">
      <c r="A26" s="242" t="s">
        <v>215</v>
      </c>
      <c r="B26" s="95">
        <v>17415617.879999999</v>
      </c>
      <c r="C26" s="299">
        <v>42070.78</v>
      </c>
      <c r="D26" s="18">
        <v>1134813.78</v>
      </c>
      <c r="E26" s="18">
        <v>1744278.33</v>
      </c>
      <c r="F26" s="187">
        <f>SUM(B26:E26)</f>
        <v>20336780.770000003</v>
      </c>
      <c r="G26" s="84">
        <v>2087</v>
      </c>
      <c r="H26" s="85" t="s">
        <v>35</v>
      </c>
      <c r="I26" s="30">
        <f t="shared" si="0"/>
        <v>9744.5044417824647</v>
      </c>
    </row>
    <row r="27" spans="1:10" ht="2.4500000000000002" customHeight="1" x14ac:dyDescent="0.35">
      <c r="A27" s="242"/>
      <c r="B27" s="95"/>
      <c r="C27" s="299"/>
      <c r="D27" s="18"/>
      <c r="E27" s="18">
        <f>SUM(E11:E26)</f>
        <v>3791909.38</v>
      </c>
      <c r="F27" s="187"/>
      <c r="G27" s="84"/>
      <c r="H27" s="85"/>
      <c r="I27" s="18"/>
    </row>
    <row r="28" spans="1:10" ht="24" thickBot="1" x14ac:dyDescent="0.4">
      <c r="A28" s="91" t="s">
        <v>15</v>
      </c>
      <c r="B28" s="92">
        <v>37860038.859999999</v>
      </c>
      <c r="C28" s="300">
        <v>91458.22</v>
      </c>
      <c r="D28" s="92">
        <v>2466986.48</v>
      </c>
      <c r="E28" s="92">
        <v>3791909.42</v>
      </c>
      <c r="F28" s="92">
        <f>SUM(B28:E28)</f>
        <v>44210392.979999997</v>
      </c>
      <c r="G28" s="93">
        <v>9826</v>
      </c>
      <c r="H28" s="94"/>
      <c r="I28" s="92">
        <f>F28/G28</f>
        <v>4499.3275982088335</v>
      </c>
    </row>
    <row r="29" spans="1:10" ht="21.75" thickTop="1" x14ac:dyDescent="0.35"/>
    <row r="30" spans="1:10" ht="23.25" x14ac:dyDescent="0.35">
      <c r="A30" s="216" t="s">
        <v>195</v>
      </c>
      <c r="G30" s="72">
        <f>G11+G12+G15+G16+G17+G20+G21+G26</f>
        <v>9782</v>
      </c>
    </row>
  </sheetData>
  <mergeCells count="3">
    <mergeCell ref="A2:I2"/>
    <mergeCell ref="A3:I3"/>
    <mergeCell ref="A4:I4"/>
  </mergeCells>
  <phoneticPr fontId="2" type="noConversion"/>
  <pageMargins left="0.23622047244094491" right="0.15748031496062992" top="0.23" bottom="0.2" header="0.2" footer="0.15748031496062992"/>
  <pageSetup scale="64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I15" sqref="I15"/>
    </sheetView>
  </sheetViews>
  <sheetFormatPr defaultRowHeight="21" x14ac:dyDescent="0.35"/>
  <cols>
    <col min="1" max="1" width="48.28515625" style="6" customWidth="1"/>
    <col min="2" max="2" width="21" style="6" customWidth="1"/>
    <col min="3" max="3" width="22.7109375" style="6" customWidth="1"/>
    <col min="4" max="4" width="20.5703125" style="6" customWidth="1"/>
    <col min="5" max="5" width="19.5703125" style="6" customWidth="1"/>
    <col min="6" max="6" width="20.140625" style="6" customWidth="1"/>
    <col min="7" max="7" width="15.42578125" style="72" customWidth="1"/>
    <col min="8" max="8" width="10.7109375" style="6" customWidth="1"/>
    <col min="9" max="9" width="19.85546875" style="6" customWidth="1"/>
    <col min="10" max="16384" width="9.140625" style="6"/>
  </cols>
  <sheetData>
    <row r="1" spans="1:9" x14ac:dyDescent="0.35">
      <c r="I1" s="185" t="s">
        <v>111</v>
      </c>
    </row>
    <row r="2" spans="1:9" ht="26.25" x14ac:dyDescent="0.4">
      <c r="A2" s="340" t="s">
        <v>229</v>
      </c>
      <c r="B2" s="340"/>
      <c r="C2" s="340"/>
      <c r="D2" s="340"/>
      <c r="E2" s="340"/>
      <c r="F2" s="340"/>
      <c r="G2" s="340"/>
      <c r="H2" s="340"/>
      <c r="I2" s="340"/>
    </row>
    <row r="3" spans="1:9" ht="26.25" x14ac:dyDescent="0.4">
      <c r="A3" s="340" t="s">
        <v>187</v>
      </c>
      <c r="B3" s="340"/>
      <c r="C3" s="340"/>
      <c r="D3" s="340"/>
      <c r="E3" s="340"/>
      <c r="F3" s="340"/>
      <c r="G3" s="340"/>
      <c r="H3" s="340"/>
      <c r="I3" s="340"/>
    </row>
    <row r="4" spans="1:9" ht="26.25" x14ac:dyDescent="0.4">
      <c r="A4" s="340" t="s">
        <v>198</v>
      </c>
      <c r="B4" s="340"/>
      <c r="C4" s="340"/>
      <c r="D4" s="340"/>
      <c r="E4" s="340"/>
      <c r="F4" s="340"/>
      <c r="G4" s="340"/>
      <c r="H4" s="340"/>
      <c r="I4" s="340"/>
    </row>
    <row r="5" spans="1:9" s="22" customFormat="1" ht="26.25" x14ac:dyDescent="0.4">
      <c r="A5" s="22" t="s">
        <v>177</v>
      </c>
      <c r="G5" s="74"/>
    </row>
    <row r="6" spans="1:9" s="7" customFormat="1" x14ac:dyDescent="0.35">
      <c r="A6" s="82"/>
      <c r="G6" s="70"/>
      <c r="I6" s="23" t="s">
        <v>16</v>
      </c>
    </row>
    <row r="7" spans="1:9" s="60" customFormat="1" ht="23.25" x14ac:dyDescent="0.35">
      <c r="A7" s="61" t="s">
        <v>36</v>
      </c>
      <c r="B7" s="59" t="s">
        <v>7</v>
      </c>
      <c r="C7" s="59" t="s">
        <v>8</v>
      </c>
      <c r="D7" s="59" t="s">
        <v>9</v>
      </c>
      <c r="E7" s="59" t="s">
        <v>29</v>
      </c>
      <c r="F7" s="59" t="s">
        <v>30</v>
      </c>
      <c r="G7" s="67" t="s">
        <v>31</v>
      </c>
      <c r="H7" s="59" t="s">
        <v>32</v>
      </c>
      <c r="I7" s="59" t="s">
        <v>33</v>
      </c>
    </row>
    <row r="8" spans="1:9" s="218" customFormat="1" x14ac:dyDescent="0.35">
      <c r="A8" s="206" t="s">
        <v>1</v>
      </c>
      <c r="B8" s="206" t="s">
        <v>2</v>
      </c>
      <c r="C8" s="206" t="s">
        <v>3</v>
      </c>
      <c r="D8" s="206" t="s">
        <v>4</v>
      </c>
      <c r="E8" s="206" t="s">
        <v>5</v>
      </c>
      <c r="F8" s="206" t="s">
        <v>139</v>
      </c>
      <c r="G8" s="206" t="s">
        <v>58</v>
      </c>
      <c r="H8" s="206" t="s">
        <v>59</v>
      </c>
      <c r="I8" s="206" t="s">
        <v>124</v>
      </c>
    </row>
    <row r="9" spans="1:9" s="7" customFormat="1" x14ac:dyDescent="0.35">
      <c r="A9" s="29"/>
      <c r="B9" s="29"/>
      <c r="C9" s="29"/>
      <c r="D9" s="29"/>
      <c r="E9" s="29"/>
      <c r="F9" s="206"/>
      <c r="G9" s="29"/>
      <c r="H9" s="29"/>
      <c r="I9" s="29"/>
    </row>
    <row r="10" spans="1:9" s="7" customFormat="1" ht="42" x14ac:dyDescent="0.35">
      <c r="A10" s="249" t="s">
        <v>216</v>
      </c>
      <c r="B10" s="186"/>
      <c r="C10" s="30"/>
      <c r="D10" s="30"/>
      <c r="E10" s="30"/>
      <c r="F10" s="30"/>
      <c r="G10" s="83"/>
      <c r="H10" s="252" t="s">
        <v>35</v>
      </c>
      <c r="I10" s="30"/>
    </row>
    <row r="11" spans="1:9" ht="42" x14ac:dyDescent="0.35">
      <c r="A11" s="249" t="s">
        <v>217</v>
      </c>
      <c r="B11" s="190">
        <v>1135828.17</v>
      </c>
      <c r="C11" s="87">
        <v>2743.74</v>
      </c>
      <c r="D11" s="87">
        <v>74009.58</v>
      </c>
      <c r="E11" s="87">
        <v>113757</v>
      </c>
      <c r="F11" s="87">
        <f>SUM(B11:E11)</f>
        <v>1326338.49</v>
      </c>
      <c r="G11" s="226">
        <v>66</v>
      </c>
      <c r="H11" s="251" t="s">
        <v>35</v>
      </c>
      <c r="I11" s="87">
        <f>F11/G11</f>
        <v>20096.037727272727</v>
      </c>
    </row>
    <row r="12" spans="1:9" s="7" customFormat="1" ht="42" x14ac:dyDescent="0.35">
      <c r="A12" s="249" t="s">
        <v>218</v>
      </c>
      <c r="B12" s="188">
        <v>19308592.809999999</v>
      </c>
      <c r="C12" s="54">
        <v>46643.7</v>
      </c>
      <c r="D12" s="54">
        <v>1258163.1200000001</v>
      </c>
      <c r="E12" s="54">
        <v>1933874.09</v>
      </c>
      <c r="F12" s="54">
        <v>22547273.719999999</v>
      </c>
      <c r="G12" s="86">
        <v>7673</v>
      </c>
      <c r="H12" s="251" t="s">
        <v>35</v>
      </c>
      <c r="I12" s="54">
        <f>F12/G12</f>
        <v>2938.5212719927017</v>
      </c>
    </row>
    <row r="13" spans="1:9" x14ac:dyDescent="0.35">
      <c r="A13" s="237" t="s">
        <v>219</v>
      </c>
      <c r="B13" s="186">
        <v>17415617.879999999</v>
      </c>
      <c r="C13" s="30">
        <v>42070.78</v>
      </c>
      <c r="D13" s="30">
        <v>1134813.78</v>
      </c>
      <c r="E13" s="30">
        <v>1744278.33</v>
      </c>
      <c r="F13" s="30">
        <f>SUM(B13:E13)</f>
        <v>20336780.770000003</v>
      </c>
      <c r="G13" s="106">
        <v>2087</v>
      </c>
      <c r="H13" s="53" t="s">
        <v>35</v>
      </c>
      <c r="I13" s="30">
        <f>F13/G13</f>
        <v>9744.5044417824647</v>
      </c>
    </row>
    <row r="14" spans="1:9" s="7" customFormat="1" x14ac:dyDescent="0.35">
      <c r="A14" s="238"/>
      <c r="B14" s="188"/>
      <c r="C14" s="54"/>
      <c r="D14" s="54"/>
      <c r="E14" s="54"/>
      <c r="F14" s="54"/>
      <c r="G14" s="86"/>
      <c r="H14" s="250"/>
      <c r="I14" s="54"/>
    </row>
    <row r="15" spans="1:9" s="3" customFormat="1" ht="24" thickBot="1" x14ac:dyDescent="0.4">
      <c r="A15" s="91" t="s">
        <v>15</v>
      </c>
      <c r="B15" s="92">
        <f t="shared" ref="B15:G15" si="0">SUM(B11:B14)</f>
        <v>37860038.859999999</v>
      </c>
      <c r="C15" s="92">
        <f t="shared" si="0"/>
        <v>91458.22</v>
      </c>
      <c r="D15" s="92">
        <f t="shared" si="0"/>
        <v>2466986.4800000004</v>
      </c>
      <c r="E15" s="92">
        <f t="shared" si="0"/>
        <v>3791909.42</v>
      </c>
      <c r="F15" s="92">
        <f t="shared" si="0"/>
        <v>44210392.980000004</v>
      </c>
      <c r="G15" s="93">
        <f t="shared" si="0"/>
        <v>9826</v>
      </c>
      <c r="H15" s="91" t="s">
        <v>35</v>
      </c>
      <c r="I15" s="92">
        <f>F15/G15</f>
        <v>4499.3275982088344</v>
      </c>
    </row>
    <row r="16" spans="1:9" ht="21.75" thickTop="1" x14ac:dyDescent="0.35"/>
    <row r="18" spans="1:1" x14ac:dyDescent="0.35">
      <c r="A18" s="6" t="s">
        <v>185</v>
      </c>
    </row>
    <row r="19" spans="1:1" x14ac:dyDescent="0.35">
      <c r="A19" s="6" t="s">
        <v>190</v>
      </c>
    </row>
    <row r="20" spans="1:1" x14ac:dyDescent="0.35">
      <c r="A20" s="6" t="s">
        <v>196</v>
      </c>
    </row>
    <row r="21" spans="1:1" x14ac:dyDescent="0.35">
      <c r="A21" s="6" t="s">
        <v>197</v>
      </c>
    </row>
    <row r="22" spans="1:1" x14ac:dyDescent="0.35">
      <c r="A22" s="6" t="s">
        <v>227</v>
      </c>
    </row>
  </sheetData>
  <mergeCells count="3">
    <mergeCell ref="A2:I2"/>
    <mergeCell ref="A3:I3"/>
    <mergeCell ref="A4:I4"/>
  </mergeCells>
  <phoneticPr fontId="2" type="noConversion"/>
  <pageMargins left="0.66" right="0.15748031496062992" top="0.54" bottom="0.53" header="0.51181102362204722" footer="0.51181102362204722"/>
  <pageSetup paperSize="9" scale="70" orientation="landscape" horizont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X154"/>
  <sheetViews>
    <sheetView topLeftCell="H14" workbookViewId="0">
      <selection activeCell="L17" sqref="L17"/>
    </sheetView>
  </sheetViews>
  <sheetFormatPr defaultRowHeight="21" x14ac:dyDescent="0.35"/>
  <cols>
    <col min="1" max="1" width="55.7109375" style="32" customWidth="1"/>
    <col min="2" max="2" width="15.7109375" style="32" customWidth="1"/>
    <col min="3" max="3" width="15" style="32" customWidth="1"/>
    <col min="4" max="4" width="14.7109375" style="32" customWidth="1"/>
    <col min="5" max="5" width="15.7109375" style="32" customWidth="1"/>
    <col min="6" max="6" width="16.28515625" style="32" bestFit="1" customWidth="1"/>
    <col min="7" max="7" width="12.5703125" style="55" customWidth="1"/>
    <col min="8" max="8" width="10.140625" style="32" customWidth="1"/>
    <col min="9" max="9" width="12.7109375" style="32" bestFit="1" customWidth="1"/>
    <col min="10" max="10" width="15.28515625" style="32" customWidth="1"/>
    <col min="11" max="11" width="14" style="32" customWidth="1"/>
    <col min="12" max="13" width="14.5703125" style="32" bestFit="1" customWidth="1"/>
    <col min="14" max="14" width="15.7109375" style="32" bestFit="1" customWidth="1"/>
    <col min="15" max="15" width="12.85546875" style="32" customWidth="1"/>
    <col min="16" max="16" width="14" style="139" customWidth="1"/>
    <col min="17" max="17" width="15" style="32" customWidth="1"/>
    <col min="18" max="18" width="16.5703125" style="32" customWidth="1"/>
    <col min="19" max="19" width="16" style="32" customWidth="1"/>
    <col min="20" max="20" width="17.28515625" style="32" customWidth="1"/>
    <col min="21" max="22" width="16.28515625" style="45" bestFit="1" customWidth="1"/>
    <col min="23" max="23" width="14.85546875" style="45" bestFit="1" customWidth="1"/>
    <col min="24" max="24" width="11.28515625" style="45" bestFit="1" customWidth="1"/>
    <col min="25" max="16384" width="9.140625" style="32"/>
  </cols>
  <sheetData>
    <row r="1" spans="1:24" x14ac:dyDescent="0.35">
      <c r="T1" s="257" t="s">
        <v>111</v>
      </c>
    </row>
    <row r="2" spans="1:24" s="52" customFormat="1" ht="26.25" x14ac:dyDescent="0.4">
      <c r="A2" s="340" t="s">
        <v>240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51"/>
      <c r="V2" s="51"/>
      <c r="W2" s="51"/>
      <c r="X2" s="51"/>
    </row>
    <row r="3" spans="1:24" s="52" customFormat="1" ht="26.25" x14ac:dyDescent="0.4">
      <c r="A3" s="340" t="s">
        <v>187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51"/>
      <c r="V3" s="51"/>
      <c r="W3" s="51"/>
      <c r="X3" s="51"/>
    </row>
    <row r="4" spans="1:24" s="52" customFormat="1" ht="26.25" x14ac:dyDescent="0.4">
      <c r="A4" s="344" t="s">
        <v>223</v>
      </c>
      <c r="B4" s="344"/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51"/>
      <c r="V4" s="51"/>
      <c r="W4" s="51"/>
      <c r="X4" s="51"/>
    </row>
    <row r="5" spans="1:24" s="52" customFormat="1" ht="26.25" x14ac:dyDescent="0.4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51"/>
      <c r="V5" s="51"/>
      <c r="W5" s="51"/>
      <c r="X5" s="51"/>
    </row>
    <row r="6" spans="1:24" s="48" customFormat="1" ht="26.25" x14ac:dyDescent="0.4">
      <c r="A6" s="104" t="s">
        <v>178</v>
      </c>
      <c r="G6" s="105"/>
      <c r="P6" s="140"/>
      <c r="U6" s="47"/>
      <c r="V6" s="47"/>
      <c r="W6" s="47"/>
      <c r="X6" s="47"/>
    </row>
    <row r="7" spans="1:24" s="36" customFormat="1" x14ac:dyDescent="0.35">
      <c r="A7" s="96"/>
      <c r="G7" s="43"/>
      <c r="P7" s="140"/>
      <c r="U7" s="40"/>
      <c r="V7" s="40"/>
      <c r="W7" s="40"/>
      <c r="X7" s="40"/>
    </row>
    <row r="8" spans="1:24" s="48" customFormat="1" ht="26.25" x14ac:dyDescent="0.4">
      <c r="A8" s="345" t="s">
        <v>191</v>
      </c>
      <c r="B8" s="346"/>
      <c r="C8" s="346"/>
      <c r="D8" s="346"/>
      <c r="E8" s="346"/>
      <c r="F8" s="346"/>
      <c r="G8" s="346"/>
      <c r="H8" s="346"/>
      <c r="I8" s="347"/>
      <c r="J8" s="346" t="s">
        <v>224</v>
      </c>
      <c r="K8" s="346"/>
      <c r="L8" s="346"/>
      <c r="M8" s="346"/>
      <c r="N8" s="346"/>
      <c r="O8" s="346"/>
      <c r="P8" s="346"/>
      <c r="Q8" s="347"/>
      <c r="R8" s="345" t="s">
        <v>37</v>
      </c>
      <c r="S8" s="346"/>
      <c r="T8" s="347"/>
      <c r="U8" s="47"/>
      <c r="V8" s="47"/>
      <c r="W8" s="47"/>
      <c r="X8" s="47"/>
    </row>
    <row r="9" spans="1:24" s="42" customFormat="1" x14ac:dyDescent="0.35">
      <c r="A9" s="71" t="s">
        <v>226</v>
      </c>
      <c r="B9" s="71" t="s">
        <v>27</v>
      </c>
      <c r="C9" s="71" t="s">
        <v>28</v>
      </c>
      <c r="D9" s="71" t="s">
        <v>9</v>
      </c>
      <c r="E9" s="71" t="s">
        <v>38</v>
      </c>
      <c r="F9" s="71" t="s">
        <v>39</v>
      </c>
      <c r="G9" s="97" t="s">
        <v>31</v>
      </c>
      <c r="H9" s="71" t="s">
        <v>40</v>
      </c>
      <c r="I9" s="71" t="s">
        <v>39</v>
      </c>
      <c r="J9" s="71" t="s">
        <v>27</v>
      </c>
      <c r="K9" s="71" t="s">
        <v>28</v>
      </c>
      <c r="L9" s="71" t="s">
        <v>9</v>
      </c>
      <c r="M9" s="71" t="s">
        <v>38</v>
      </c>
      <c r="N9" s="71" t="s">
        <v>39</v>
      </c>
      <c r="O9" s="71" t="s">
        <v>31</v>
      </c>
      <c r="P9" s="141" t="s">
        <v>40</v>
      </c>
      <c r="Q9" s="71" t="s">
        <v>39</v>
      </c>
      <c r="R9" s="71" t="s">
        <v>39</v>
      </c>
      <c r="S9" s="71" t="s">
        <v>31</v>
      </c>
      <c r="T9" s="71" t="s">
        <v>39</v>
      </c>
      <c r="U9" s="41"/>
      <c r="V9" s="41"/>
      <c r="W9" s="41"/>
      <c r="X9" s="41"/>
    </row>
    <row r="10" spans="1:24" s="42" customFormat="1" x14ac:dyDescent="0.35">
      <c r="A10" s="98"/>
      <c r="B10" s="98" t="s">
        <v>41</v>
      </c>
      <c r="C10" s="98" t="s">
        <v>41</v>
      </c>
      <c r="D10" s="98"/>
      <c r="E10" s="98" t="s">
        <v>42</v>
      </c>
      <c r="F10" s="98" t="s">
        <v>10</v>
      </c>
      <c r="G10" s="99"/>
      <c r="H10" s="98" t="s">
        <v>43</v>
      </c>
      <c r="I10" s="98" t="s">
        <v>44</v>
      </c>
      <c r="J10" s="98" t="s">
        <v>41</v>
      </c>
      <c r="K10" s="98" t="s">
        <v>41</v>
      </c>
      <c r="L10" s="98"/>
      <c r="M10" s="98" t="s">
        <v>42</v>
      </c>
      <c r="N10" s="98" t="s">
        <v>10</v>
      </c>
      <c r="O10" s="98"/>
      <c r="P10" s="142" t="s">
        <v>43</v>
      </c>
      <c r="Q10" s="98" t="s">
        <v>44</v>
      </c>
      <c r="R10" s="98" t="s">
        <v>10</v>
      </c>
      <c r="S10" s="98"/>
      <c r="T10" s="98" t="s">
        <v>44</v>
      </c>
      <c r="U10" s="41"/>
      <c r="V10" s="41"/>
      <c r="W10" s="41"/>
      <c r="X10" s="41"/>
    </row>
    <row r="11" spans="1:24" s="42" customFormat="1" x14ac:dyDescent="0.35">
      <c r="A11" s="98"/>
      <c r="B11" s="98"/>
      <c r="C11" s="98"/>
      <c r="D11" s="98"/>
      <c r="E11" s="98"/>
      <c r="F11" s="98"/>
      <c r="G11" s="99"/>
      <c r="H11" s="98"/>
      <c r="I11" s="98"/>
      <c r="J11" s="98"/>
      <c r="K11" s="98"/>
      <c r="L11" s="98"/>
      <c r="M11" s="98"/>
      <c r="N11" s="98"/>
      <c r="O11" s="98"/>
      <c r="P11" s="142"/>
      <c r="Q11" s="98"/>
      <c r="R11" s="25" t="s">
        <v>132</v>
      </c>
      <c r="S11" s="25" t="s">
        <v>132</v>
      </c>
      <c r="T11" s="25" t="s">
        <v>132</v>
      </c>
      <c r="U11" s="41"/>
      <c r="V11" s="41"/>
      <c r="W11" s="41"/>
      <c r="X11" s="41"/>
    </row>
    <row r="12" spans="1:24" s="42" customFormat="1" x14ac:dyDescent="0.35">
      <c r="A12" s="206" t="s">
        <v>1</v>
      </c>
      <c r="B12" s="206" t="s">
        <v>2</v>
      </c>
      <c r="C12" s="206" t="s">
        <v>3</v>
      </c>
      <c r="D12" s="206" t="s">
        <v>4</v>
      </c>
      <c r="E12" s="206" t="s">
        <v>5</v>
      </c>
      <c r="F12" s="206" t="s">
        <v>126</v>
      </c>
      <c r="G12" s="206" t="s">
        <v>58</v>
      </c>
      <c r="H12" s="206" t="s">
        <v>59</v>
      </c>
      <c r="I12" s="206" t="s">
        <v>123</v>
      </c>
      <c r="J12" s="206" t="s">
        <v>85</v>
      </c>
      <c r="K12" s="206" t="s">
        <v>114</v>
      </c>
      <c r="L12" s="206" t="s">
        <v>115</v>
      </c>
      <c r="M12" s="206" t="s">
        <v>61</v>
      </c>
      <c r="N12" s="206" t="s">
        <v>62</v>
      </c>
      <c r="O12" s="206" t="s">
        <v>63</v>
      </c>
      <c r="P12" s="206" t="s">
        <v>89</v>
      </c>
      <c r="Q12" s="206" t="s">
        <v>127</v>
      </c>
      <c r="R12" s="206" t="s">
        <v>128</v>
      </c>
      <c r="S12" s="206" t="s">
        <v>129</v>
      </c>
      <c r="T12" s="206" t="s">
        <v>154</v>
      </c>
      <c r="U12" s="41"/>
      <c r="V12" s="41"/>
      <c r="W12" s="41"/>
      <c r="X12" s="41"/>
    </row>
    <row r="13" spans="1:24" s="42" customFormat="1" x14ac:dyDescent="0.35">
      <c r="A13" s="155"/>
      <c r="B13" s="155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 t="s">
        <v>130</v>
      </c>
      <c r="S13" s="155" t="s">
        <v>131</v>
      </c>
      <c r="T13" s="155" t="s">
        <v>155</v>
      </c>
      <c r="U13" s="41"/>
      <c r="V13" s="41"/>
      <c r="W13" s="41"/>
      <c r="X13" s="41"/>
    </row>
    <row r="14" spans="1:24" s="240" customFormat="1" ht="42" x14ac:dyDescent="0.35">
      <c r="A14" s="244" t="s">
        <v>199</v>
      </c>
      <c r="B14" s="301"/>
      <c r="C14" s="301"/>
      <c r="D14" s="301"/>
      <c r="E14" s="301"/>
      <c r="F14" s="301"/>
      <c r="G14" s="243"/>
      <c r="H14" s="255" t="s">
        <v>225</v>
      </c>
      <c r="I14" s="243"/>
      <c r="J14" s="243"/>
      <c r="K14" s="243"/>
      <c r="L14" s="243"/>
      <c r="M14" s="243"/>
      <c r="N14" s="243"/>
      <c r="O14" s="243"/>
      <c r="P14" s="53" t="s">
        <v>35</v>
      </c>
      <c r="Q14" s="53"/>
      <c r="R14" s="243"/>
      <c r="S14" s="243"/>
      <c r="T14" s="243"/>
      <c r="U14" s="239"/>
      <c r="V14" s="239"/>
      <c r="W14" s="239"/>
      <c r="X14" s="239"/>
    </row>
    <row r="15" spans="1:24" s="240" customFormat="1" x14ac:dyDescent="0.35">
      <c r="A15" s="241" t="s">
        <v>200</v>
      </c>
      <c r="B15" s="317"/>
      <c r="C15" s="317"/>
      <c r="D15" s="317"/>
      <c r="E15" s="317"/>
      <c r="F15" s="317"/>
      <c r="G15" s="317"/>
      <c r="H15" s="318" t="s">
        <v>225</v>
      </c>
      <c r="I15" s="302"/>
      <c r="J15" s="304">
        <v>378600.39</v>
      </c>
      <c r="K15" s="305">
        <v>914.58</v>
      </c>
      <c r="L15" s="305">
        <v>24669.86</v>
      </c>
      <c r="M15" s="305">
        <v>37919.089999999997</v>
      </c>
      <c r="N15" s="302">
        <f>SUM(J15:M15)</f>
        <v>442103.92000000004</v>
      </c>
      <c r="O15" s="302" t="s">
        <v>256</v>
      </c>
      <c r="P15" s="306" t="s">
        <v>35</v>
      </c>
      <c r="Q15" s="306">
        <f>N15/O15</f>
        <v>22105.196000000004</v>
      </c>
      <c r="R15" s="302"/>
      <c r="S15" s="302"/>
      <c r="T15" s="302"/>
      <c r="U15" s="239"/>
      <c r="V15" s="239"/>
      <c r="W15" s="239"/>
      <c r="X15" s="239"/>
    </row>
    <row r="16" spans="1:24" s="240" customFormat="1" x14ac:dyDescent="0.35">
      <c r="A16" s="241" t="s">
        <v>201</v>
      </c>
      <c r="B16" s="319"/>
      <c r="C16" s="319"/>
      <c r="D16" s="319"/>
      <c r="E16" s="319"/>
      <c r="F16" s="319"/>
      <c r="G16" s="319"/>
      <c r="H16" s="320" t="s">
        <v>225</v>
      </c>
      <c r="I16" s="303"/>
      <c r="J16" s="307">
        <v>378600.39</v>
      </c>
      <c r="K16" s="308">
        <v>914.58</v>
      </c>
      <c r="L16" s="308">
        <v>24669.86</v>
      </c>
      <c r="M16" s="308">
        <v>37919.089999999997</v>
      </c>
      <c r="N16" s="303">
        <f>SUM(J16:M16)</f>
        <v>442103.92000000004</v>
      </c>
      <c r="O16" s="303" t="s">
        <v>257</v>
      </c>
      <c r="P16" s="309" t="s">
        <v>35</v>
      </c>
      <c r="Q16" s="306">
        <f t="shared" ref="Q16:Q30" si="0">N16/O16</f>
        <v>9824.5315555555571</v>
      </c>
      <c r="R16" s="302"/>
      <c r="S16" s="302"/>
      <c r="T16" s="302"/>
      <c r="U16" s="239"/>
      <c r="V16" s="239"/>
      <c r="W16" s="239"/>
      <c r="X16" s="239"/>
    </row>
    <row r="17" spans="1:24" s="240" customFormat="1" ht="42" x14ac:dyDescent="0.35">
      <c r="A17" s="245" t="s">
        <v>202</v>
      </c>
      <c r="B17" s="317"/>
      <c r="C17" s="317"/>
      <c r="D17" s="317"/>
      <c r="E17" s="317"/>
      <c r="F17" s="317"/>
      <c r="G17" s="317"/>
      <c r="H17" s="321" t="s">
        <v>225</v>
      </c>
      <c r="I17" s="302"/>
      <c r="J17" s="310"/>
      <c r="K17" s="311"/>
      <c r="L17" s="311"/>
      <c r="M17" s="311"/>
      <c r="N17" s="302"/>
      <c r="O17" s="302"/>
      <c r="P17" s="312" t="s">
        <v>35</v>
      </c>
      <c r="Q17" s="306"/>
      <c r="R17" s="302"/>
      <c r="S17" s="302"/>
      <c r="T17" s="302"/>
      <c r="U17" s="239"/>
      <c r="V17" s="239"/>
      <c r="W17" s="239"/>
      <c r="X17" s="239"/>
    </row>
    <row r="18" spans="1:24" s="240" customFormat="1" ht="42" x14ac:dyDescent="0.35">
      <c r="A18" s="244" t="s">
        <v>203</v>
      </c>
      <c r="B18" s="317"/>
      <c r="C18" s="317"/>
      <c r="D18" s="317"/>
      <c r="E18" s="317"/>
      <c r="F18" s="317"/>
      <c r="G18" s="317"/>
      <c r="H18" s="321" t="s">
        <v>225</v>
      </c>
      <c r="I18" s="302"/>
      <c r="J18" s="307">
        <v>378600.39</v>
      </c>
      <c r="K18" s="308">
        <v>914.58</v>
      </c>
      <c r="L18" s="305">
        <v>24669.86</v>
      </c>
      <c r="M18" s="305">
        <v>37919.089999999997</v>
      </c>
      <c r="N18" s="302">
        <f>SUM(J18:M18)</f>
        <v>442103.92000000004</v>
      </c>
      <c r="O18" s="302" t="s">
        <v>258</v>
      </c>
      <c r="P18" s="313" t="s">
        <v>214</v>
      </c>
      <c r="Q18" s="306">
        <f t="shared" si="0"/>
        <v>442103.92000000004</v>
      </c>
      <c r="R18" s="302"/>
      <c r="S18" s="302"/>
      <c r="T18" s="302"/>
      <c r="U18" s="239"/>
      <c r="V18" s="239"/>
      <c r="W18" s="239"/>
      <c r="X18" s="239"/>
    </row>
    <row r="19" spans="1:24" s="240" customFormat="1" x14ac:dyDescent="0.35">
      <c r="A19" s="241" t="s">
        <v>204</v>
      </c>
      <c r="B19" s="319">
        <v>351303.01</v>
      </c>
      <c r="C19" s="319">
        <v>-11.58</v>
      </c>
      <c r="D19" s="319">
        <v>23622.38</v>
      </c>
      <c r="E19" s="319">
        <v>35908.89</v>
      </c>
      <c r="F19" s="319">
        <v>410822.71</v>
      </c>
      <c r="G19" s="317">
        <v>53</v>
      </c>
      <c r="H19" s="318" t="s">
        <v>35</v>
      </c>
      <c r="I19" s="317">
        <v>7751.37</v>
      </c>
      <c r="J19" s="307">
        <v>378600.39</v>
      </c>
      <c r="K19" s="308">
        <v>914.58</v>
      </c>
      <c r="L19" s="308">
        <v>24669.86</v>
      </c>
      <c r="M19" s="305">
        <v>37919.089999999997</v>
      </c>
      <c r="N19" s="302">
        <f>SUM(J19:M19)</f>
        <v>442103.92000000004</v>
      </c>
      <c r="O19" s="302" t="s">
        <v>256</v>
      </c>
      <c r="P19" s="314" t="s">
        <v>35</v>
      </c>
      <c r="Q19" s="306">
        <f t="shared" si="0"/>
        <v>22105.196000000004</v>
      </c>
      <c r="R19" s="302">
        <f>(N19-F19)*(100/F19)</f>
        <v>7.6142845170365625</v>
      </c>
      <c r="S19" s="302">
        <f>(O19-G19)*(100/G19)</f>
        <v>-62.264150943396224</v>
      </c>
      <c r="T19" s="302">
        <f>(Q19-I19)*(100/I19)</f>
        <v>185.17792338644659</v>
      </c>
      <c r="U19" s="239"/>
      <c r="V19" s="239"/>
      <c r="W19" s="239"/>
      <c r="X19" s="239"/>
    </row>
    <row r="20" spans="1:24" s="240" customFormat="1" x14ac:dyDescent="0.35">
      <c r="A20" s="241" t="s">
        <v>205</v>
      </c>
      <c r="B20" s="319">
        <v>351303.01</v>
      </c>
      <c r="C20" s="319">
        <v>-11.58</v>
      </c>
      <c r="D20" s="319">
        <v>23622.38</v>
      </c>
      <c r="E20" s="319">
        <v>35908.89</v>
      </c>
      <c r="F20" s="319">
        <v>410822.71</v>
      </c>
      <c r="G20" s="317">
        <v>37</v>
      </c>
      <c r="H20" s="318" t="s">
        <v>35</v>
      </c>
      <c r="I20" s="302" t="s">
        <v>268</v>
      </c>
      <c r="J20" s="307">
        <v>378600.39</v>
      </c>
      <c r="K20" s="308">
        <v>914.58</v>
      </c>
      <c r="L20" s="305">
        <v>24669.86</v>
      </c>
      <c r="M20" s="305">
        <v>37919.089999999997</v>
      </c>
      <c r="N20" s="302">
        <f>SUM(J20:M20)</f>
        <v>442103.92000000004</v>
      </c>
      <c r="O20" s="302" t="s">
        <v>256</v>
      </c>
      <c r="P20" s="314" t="s">
        <v>35</v>
      </c>
      <c r="Q20" s="306">
        <f t="shared" si="0"/>
        <v>22105.196000000004</v>
      </c>
      <c r="R20" s="302">
        <f t="shared" ref="R20:R34" si="1">(N20-F20)*(100/F20)</f>
        <v>7.6142845170365625</v>
      </c>
      <c r="S20" s="302">
        <f t="shared" ref="S20:S34" si="2">(O20-G20)*(100/G20)</f>
        <v>-45.945945945945944</v>
      </c>
      <c r="T20" s="302">
        <f t="shared" ref="T20:T34" si="3">(Q20-I20)*(100/I20)</f>
        <v>99.086363357986656</v>
      </c>
      <c r="U20" s="239"/>
      <c r="V20" s="239"/>
      <c r="W20" s="239"/>
      <c r="X20" s="239"/>
    </row>
    <row r="21" spans="1:24" s="240" customFormat="1" x14ac:dyDescent="0.35">
      <c r="A21" s="241" t="s">
        <v>206</v>
      </c>
      <c r="B21" s="319">
        <v>7026060.29</v>
      </c>
      <c r="C21" s="319">
        <v>-231.54</v>
      </c>
      <c r="D21" s="319">
        <v>472447.59</v>
      </c>
      <c r="E21" s="319">
        <v>718177.77</v>
      </c>
      <c r="F21" s="319">
        <v>8216454.1200000001</v>
      </c>
      <c r="G21" s="317">
        <v>1264</v>
      </c>
      <c r="H21" s="318" t="s">
        <v>35</v>
      </c>
      <c r="I21" s="302" t="s">
        <v>269</v>
      </c>
      <c r="J21" s="307">
        <v>7572007.7699999996</v>
      </c>
      <c r="K21" s="308">
        <v>18291.64</v>
      </c>
      <c r="L21" s="308">
        <v>493397.3</v>
      </c>
      <c r="M21" s="308">
        <v>758381.88</v>
      </c>
      <c r="N21" s="302">
        <f>SUM(J21:M21)</f>
        <v>8842078.5899999999</v>
      </c>
      <c r="O21" s="302" t="s">
        <v>259</v>
      </c>
      <c r="P21" s="314" t="s">
        <v>35</v>
      </c>
      <c r="Q21" s="306">
        <f t="shared" si="0"/>
        <v>6967.7530260047279</v>
      </c>
      <c r="R21" s="302">
        <f t="shared" si="1"/>
        <v>7.6142878772625542</v>
      </c>
      <c r="S21" s="302">
        <f t="shared" si="2"/>
        <v>0.39556962025316456</v>
      </c>
      <c r="T21" s="302">
        <f t="shared" si="3"/>
        <v>7.1902637085442684</v>
      </c>
      <c r="U21" s="239"/>
      <c r="V21" s="239"/>
      <c r="W21" s="239"/>
      <c r="X21" s="239"/>
    </row>
    <row r="22" spans="1:24" s="240" customFormat="1" x14ac:dyDescent="0.35">
      <c r="A22" s="241" t="s">
        <v>207</v>
      </c>
      <c r="B22" s="319"/>
      <c r="C22" s="319"/>
      <c r="D22" s="319"/>
      <c r="E22" s="319"/>
      <c r="F22" s="319"/>
      <c r="G22" s="317"/>
      <c r="H22" s="318" t="s">
        <v>189</v>
      </c>
      <c r="I22" s="302"/>
      <c r="J22" s="307">
        <v>378600.39</v>
      </c>
      <c r="K22" s="308">
        <v>914.58</v>
      </c>
      <c r="L22" s="308">
        <v>24669.86</v>
      </c>
      <c r="M22" s="305">
        <v>37919.089999999997</v>
      </c>
      <c r="N22" s="302">
        <f>SUM(J22:M22)</f>
        <v>442103.92000000004</v>
      </c>
      <c r="O22" s="302" t="s">
        <v>260</v>
      </c>
      <c r="P22" s="314" t="s">
        <v>189</v>
      </c>
      <c r="Q22" s="306">
        <f t="shared" si="0"/>
        <v>18420.99666666667</v>
      </c>
      <c r="R22" s="302"/>
      <c r="S22" s="302"/>
      <c r="T22" s="302"/>
      <c r="U22" s="239"/>
      <c r="V22" s="239"/>
      <c r="W22" s="239"/>
      <c r="X22" s="239"/>
    </row>
    <row r="23" spans="1:24" s="240" customFormat="1" x14ac:dyDescent="0.35">
      <c r="A23" s="241" t="s">
        <v>208</v>
      </c>
      <c r="B23" s="319"/>
      <c r="C23" s="319"/>
      <c r="D23" s="319"/>
      <c r="E23" s="319"/>
      <c r="F23" s="319"/>
      <c r="G23" s="319"/>
      <c r="H23" s="320" t="s">
        <v>194</v>
      </c>
      <c r="I23" s="303"/>
      <c r="J23" s="307"/>
      <c r="K23" s="307"/>
      <c r="L23" s="307"/>
      <c r="M23" s="307"/>
      <c r="N23" s="303"/>
      <c r="O23" s="303"/>
      <c r="P23" s="309" t="s">
        <v>194</v>
      </c>
      <c r="Q23" s="306"/>
      <c r="R23" s="302"/>
      <c r="S23" s="302"/>
      <c r="T23" s="302"/>
      <c r="U23" s="239"/>
      <c r="V23" s="239"/>
      <c r="W23" s="239"/>
      <c r="X23" s="239"/>
    </row>
    <row r="24" spans="1:24" s="240" customFormat="1" ht="42" x14ac:dyDescent="0.35">
      <c r="A24" s="244" t="s">
        <v>209</v>
      </c>
      <c r="B24" s="319">
        <v>1756515.07</v>
      </c>
      <c r="C24" s="319">
        <v>-57.89</v>
      </c>
      <c r="D24" s="319">
        <v>118111.9</v>
      </c>
      <c r="E24" s="319">
        <v>179544.44</v>
      </c>
      <c r="F24" s="319">
        <v>2054113.53</v>
      </c>
      <c r="G24" s="319">
        <v>5818</v>
      </c>
      <c r="H24" s="322" t="s">
        <v>35</v>
      </c>
      <c r="I24" s="303" t="s">
        <v>270</v>
      </c>
      <c r="J24" s="310">
        <v>1893001.94</v>
      </c>
      <c r="K24" s="310">
        <v>4572.91</v>
      </c>
      <c r="L24" s="310">
        <v>123349.32</v>
      </c>
      <c r="M24" s="310">
        <v>189595.47</v>
      </c>
      <c r="N24" s="303">
        <f>SUM(J24:M24)</f>
        <v>2210519.64</v>
      </c>
      <c r="O24" s="303" t="s">
        <v>261</v>
      </c>
      <c r="P24" s="315" t="s">
        <v>35</v>
      </c>
      <c r="Q24" s="306">
        <f t="shared" si="0"/>
        <v>370.76813820865482</v>
      </c>
      <c r="R24" s="302">
        <f t="shared" si="1"/>
        <v>7.6142875121415559</v>
      </c>
      <c r="S24" s="302">
        <f t="shared" si="2"/>
        <v>2.4750773461670676</v>
      </c>
      <c r="T24" s="302">
        <f t="shared" si="3"/>
        <v>5.0156172346498664</v>
      </c>
      <c r="U24" s="239"/>
      <c r="V24" s="239"/>
      <c r="W24" s="239"/>
      <c r="X24" s="239"/>
    </row>
    <row r="25" spans="1:24" s="240" customFormat="1" ht="42" x14ac:dyDescent="0.35">
      <c r="A25" s="244" t="s">
        <v>210</v>
      </c>
      <c r="B25" s="319">
        <v>3513030.15</v>
      </c>
      <c r="C25" s="319">
        <v>-115.77</v>
      </c>
      <c r="D25" s="319">
        <v>236223.8</v>
      </c>
      <c r="E25" s="319">
        <v>359088.89</v>
      </c>
      <c r="F25" s="319">
        <v>4108227.06</v>
      </c>
      <c r="G25" s="319">
        <v>333</v>
      </c>
      <c r="H25" s="322" t="s">
        <v>35</v>
      </c>
      <c r="I25" s="303" t="s">
        <v>271</v>
      </c>
      <c r="J25" s="307">
        <v>4543204.66</v>
      </c>
      <c r="K25" s="308">
        <v>10974.99</v>
      </c>
      <c r="L25" s="308">
        <v>296038.38</v>
      </c>
      <c r="M25" s="308">
        <v>455029.13</v>
      </c>
      <c r="N25" s="303">
        <f>SUM(J25:M25)</f>
        <v>5305247.16</v>
      </c>
      <c r="O25" s="303" t="s">
        <v>262</v>
      </c>
      <c r="P25" s="313" t="s">
        <v>35</v>
      </c>
      <c r="Q25" s="306">
        <f t="shared" si="0"/>
        <v>14777.847242339833</v>
      </c>
      <c r="R25" s="302">
        <f t="shared" si="1"/>
        <v>29.137145598763475</v>
      </c>
      <c r="S25" s="302">
        <f t="shared" si="2"/>
        <v>7.8078078078078077</v>
      </c>
      <c r="T25" s="302">
        <f t="shared" si="3"/>
        <v>19.784577169687914</v>
      </c>
      <c r="U25" s="239"/>
      <c r="V25" s="239"/>
      <c r="W25" s="239"/>
      <c r="X25" s="239"/>
    </row>
    <row r="26" spans="1:24" s="240" customFormat="1" ht="42" x14ac:dyDescent="0.35">
      <c r="A26" s="244" t="s">
        <v>211</v>
      </c>
      <c r="B26" s="323">
        <v>8079969.3399999999</v>
      </c>
      <c r="C26" s="323">
        <v>-266.27</v>
      </c>
      <c r="D26" s="323">
        <v>543314.73</v>
      </c>
      <c r="E26" s="323">
        <v>825904.44</v>
      </c>
      <c r="F26" s="323">
        <f>SUM(B26:E26)</f>
        <v>9448922.2400000002</v>
      </c>
      <c r="G26" s="319">
        <v>2281</v>
      </c>
      <c r="H26" s="322" t="s">
        <v>35</v>
      </c>
      <c r="I26" s="303" t="s">
        <v>272</v>
      </c>
      <c r="J26" s="307">
        <v>3786003.89</v>
      </c>
      <c r="K26" s="308">
        <v>9145.82</v>
      </c>
      <c r="L26" s="308">
        <v>246698.65</v>
      </c>
      <c r="M26" s="308">
        <v>379190.94</v>
      </c>
      <c r="N26" s="303">
        <f>SUM(J26:M26)</f>
        <v>4421039.3</v>
      </c>
      <c r="O26" s="303" t="s">
        <v>263</v>
      </c>
      <c r="P26" s="313" t="s">
        <v>214</v>
      </c>
      <c r="Q26" s="306">
        <f t="shared" si="0"/>
        <v>245613.29444444444</v>
      </c>
      <c r="R26" s="302">
        <f t="shared" si="1"/>
        <v>-53.211179140786328</v>
      </c>
      <c r="S26" s="302">
        <f t="shared" si="2"/>
        <v>-99.210872424375268</v>
      </c>
      <c r="T26" s="302">
        <f t="shared" si="3"/>
        <v>5829.1794576746715</v>
      </c>
      <c r="U26" s="239"/>
      <c r="V26" s="239"/>
      <c r="W26" s="239"/>
      <c r="X26" s="239"/>
    </row>
    <row r="27" spans="1:24" s="240" customFormat="1" x14ac:dyDescent="0.35">
      <c r="A27" s="238" t="s">
        <v>212</v>
      </c>
      <c r="B27" s="319"/>
      <c r="C27" s="319"/>
      <c r="D27" s="319"/>
      <c r="E27" s="319"/>
      <c r="F27" s="319"/>
      <c r="G27" s="317"/>
      <c r="H27" s="318" t="s">
        <v>225</v>
      </c>
      <c r="I27" s="302"/>
      <c r="J27" s="310">
        <v>378600.39</v>
      </c>
      <c r="K27" s="311">
        <v>914.58</v>
      </c>
      <c r="L27" s="311">
        <v>24669.86</v>
      </c>
      <c r="M27" s="311">
        <v>37919.089999999997</v>
      </c>
      <c r="N27" s="302">
        <f>SUM(J27:M27)</f>
        <v>442103.92000000004</v>
      </c>
      <c r="O27" s="302" t="s">
        <v>258</v>
      </c>
      <c r="P27" s="316" t="s">
        <v>214</v>
      </c>
      <c r="Q27" s="306">
        <f t="shared" si="0"/>
        <v>442103.92000000004</v>
      </c>
      <c r="R27" s="302"/>
      <c r="S27" s="302"/>
      <c r="T27" s="302"/>
      <c r="U27" s="239"/>
      <c r="V27" s="239"/>
      <c r="W27" s="239"/>
      <c r="X27" s="239"/>
    </row>
    <row r="28" spans="1:24" s="240" customFormat="1" x14ac:dyDescent="0.35">
      <c r="A28" s="237" t="s">
        <v>213</v>
      </c>
      <c r="B28" s="319"/>
      <c r="C28" s="319"/>
      <c r="D28" s="319"/>
      <c r="E28" s="319"/>
      <c r="F28" s="319"/>
      <c r="G28" s="319"/>
      <c r="H28" s="320" t="s">
        <v>35</v>
      </c>
      <c r="I28" s="303"/>
      <c r="J28" s="307"/>
      <c r="K28" s="308"/>
      <c r="L28" s="308"/>
      <c r="M28" s="308"/>
      <c r="N28" s="303"/>
      <c r="O28" s="303"/>
      <c r="P28" s="309" t="s">
        <v>35</v>
      </c>
      <c r="Q28" s="309"/>
      <c r="R28" s="302"/>
      <c r="S28" s="302"/>
      <c r="T28" s="302"/>
      <c r="U28" s="239"/>
      <c r="V28" s="239"/>
      <c r="W28" s="239"/>
      <c r="X28" s="239"/>
    </row>
    <row r="29" spans="1:24" s="240" customFormat="1" x14ac:dyDescent="0.35">
      <c r="A29" s="238" t="s">
        <v>188</v>
      </c>
      <c r="B29" s="319"/>
      <c r="C29" s="319"/>
      <c r="D29" s="319"/>
      <c r="E29" s="319"/>
      <c r="F29" s="319"/>
      <c r="G29" s="319"/>
      <c r="H29" s="320"/>
      <c r="I29" s="303"/>
      <c r="J29" s="307"/>
      <c r="K29" s="308"/>
      <c r="L29" s="308"/>
      <c r="M29" s="308"/>
      <c r="N29" s="303"/>
      <c r="O29" s="303"/>
      <c r="P29" s="309"/>
      <c r="Q29" s="303"/>
      <c r="R29" s="302"/>
      <c r="S29" s="302"/>
      <c r="T29" s="302"/>
      <c r="U29" s="239"/>
      <c r="V29" s="239"/>
      <c r="W29" s="239"/>
      <c r="X29" s="239"/>
    </row>
    <row r="30" spans="1:24" s="240" customFormat="1" x14ac:dyDescent="0.35">
      <c r="A30" s="242" t="s">
        <v>215</v>
      </c>
      <c r="B30" s="319">
        <v>5269545.22</v>
      </c>
      <c r="C30" s="319">
        <v>-173.66</v>
      </c>
      <c r="D30" s="319">
        <v>354335.69</v>
      </c>
      <c r="E30" s="319">
        <v>538633.32999999996</v>
      </c>
      <c r="F30" s="319">
        <v>6162340.5899999999</v>
      </c>
      <c r="G30" s="319">
        <v>939</v>
      </c>
      <c r="H30" s="320" t="s">
        <v>35</v>
      </c>
      <c r="I30" s="303" t="s">
        <v>273</v>
      </c>
      <c r="J30" s="307">
        <v>17415617.879999999</v>
      </c>
      <c r="K30" s="308">
        <v>42070.78</v>
      </c>
      <c r="L30" s="308">
        <v>1134813.78</v>
      </c>
      <c r="M30" s="308">
        <v>1744278.33</v>
      </c>
      <c r="N30" s="303">
        <f>SUM(J30:M30)</f>
        <v>20336780.770000003</v>
      </c>
      <c r="O30" s="303" t="s">
        <v>264</v>
      </c>
      <c r="P30" s="309" t="s">
        <v>35</v>
      </c>
      <c r="Q30" s="309">
        <f t="shared" si="0"/>
        <v>9744.5044417824647</v>
      </c>
      <c r="R30" s="302">
        <f t="shared" si="1"/>
        <v>230.01714970123072</v>
      </c>
      <c r="S30" s="302">
        <f t="shared" si="2"/>
        <v>122.25772097976571</v>
      </c>
      <c r="T30" s="302">
        <f t="shared" si="3"/>
        <v>48.484066548967419</v>
      </c>
      <c r="U30" s="239"/>
      <c r="V30" s="239"/>
      <c r="W30" s="239"/>
      <c r="X30" s="239"/>
    </row>
    <row r="31" spans="1:24" s="240" customFormat="1" x14ac:dyDescent="0.35">
      <c r="A31" s="241" t="s">
        <v>265</v>
      </c>
      <c r="B31" s="319">
        <v>3513030.15</v>
      </c>
      <c r="C31" s="319">
        <v>-115.77</v>
      </c>
      <c r="D31" s="319">
        <v>236223.8</v>
      </c>
      <c r="E31" s="319">
        <v>359088.89</v>
      </c>
      <c r="F31" s="319">
        <v>4108227.06</v>
      </c>
      <c r="G31" s="319">
        <v>100</v>
      </c>
      <c r="H31" s="320" t="s">
        <v>35</v>
      </c>
      <c r="I31" s="303" t="s">
        <v>274</v>
      </c>
      <c r="J31" s="303"/>
      <c r="K31" s="303"/>
      <c r="L31" s="303"/>
      <c r="M31" s="303"/>
      <c r="N31" s="303"/>
      <c r="O31" s="303"/>
      <c r="P31" s="303"/>
      <c r="Q31" s="303"/>
      <c r="R31" s="302">
        <f t="shared" si="1"/>
        <v>-100</v>
      </c>
      <c r="S31" s="302">
        <f t="shared" si="2"/>
        <v>-100</v>
      </c>
      <c r="T31" s="302">
        <f t="shared" si="3"/>
        <v>-100</v>
      </c>
      <c r="U31" s="239"/>
      <c r="V31" s="239"/>
      <c r="W31" s="239"/>
      <c r="X31" s="239"/>
    </row>
    <row r="32" spans="1:24" s="240" customFormat="1" x14ac:dyDescent="0.35">
      <c r="A32" s="241" t="s">
        <v>266</v>
      </c>
      <c r="B32" s="319">
        <v>1053909.04</v>
      </c>
      <c r="C32" s="319">
        <v>-34.729999999999997</v>
      </c>
      <c r="D32" s="319">
        <v>70867.14</v>
      </c>
      <c r="E32" s="319">
        <v>107726.67</v>
      </c>
      <c r="F32" s="319">
        <f>SUM(B32:E32)</f>
        <v>1232468.1199999999</v>
      </c>
      <c r="G32" s="319">
        <v>36</v>
      </c>
      <c r="H32" s="320" t="s">
        <v>35</v>
      </c>
      <c r="I32" s="303" t="s">
        <v>275</v>
      </c>
      <c r="J32" s="303"/>
      <c r="K32" s="303"/>
      <c r="L32" s="303"/>
      <c r="M32" s="303"/>
      <c r="N32" s="303"/>
      <c r="O32" s="303"/>
      <c r="P32" s="303"/>
      <c r="Q32" s="303"/>
      <c r="R32" s="302">
        <f t="shared" si="1"/>
        <v>-100</v>
      </c>
      <c r="S32" s="302">
        <f t="shared" si="2"/>
        <v>-100</v>
      </c>
      <c r="T32" s="302">
        <f t="shared" si="3"/>
        <v>-100</v>
      </c>
      <c r="U32" s="239"/>
      <c r="V32" s="239"/>
      <c r="W32" s="239"/>
      <c r="X32" s="239"/>
    </row>
    <row r="33" spans="1:24" s="240" customFormat="1" x14ac:dyDescent="0.35">
      <c r="A33" s="241" t="s">
        <v>267</v>
      </c>
      <c r="B33" s="319">
        <v>4215636.18</v>
      </c>
      <c r="C33" s="319">
        <v>-138.93</v>
      </c>
      <c r="D33" s="319">
        <v>283468.56</v>
      </c>
      <c r="E33" s="319">
        <v>430906.66</v>
      </c>
      <c r="F33" s="319">
        <f>SUM(B33:E33)</f>
        <v>4929872.47</v>
      </c>
      <c r="G33" s="319">
        <v>39</v>
      </c>
      <c r="H33" s="303" t="s">
        <v>35</v>
      </c>
      <c r="I33" s="303" t="s">
        <v>276</v>
      </c>
      <c r="J33" s="243"/>
      <c r="K33" s="243"/>
      <c r="L33" s="243"/>
      <c r="M33" s="243"/>
      <c r="N33" s="243"/>
      <c r="O33" s="243"/>
      <c r="P33" s="243"/>
      <c r="Q33" s="243"/>
      <c r="R33" s="302">
        <f t="shared" si="1"/>
        <v>-100.00000000000001</v>
      </c>
      <c r="S33" s="302">
        <f t="shared" si="2"/>
        <v>-100.00000000000001</v>
      </c>
      <c r="T33" s="302">
        <f t="shared" si="3"/>
        <v>-100</v>
      </c>
      <c r="U33" s="239"/>
      <c r="V33" s="239"/>
      <c r="W33" s="239"/>
      <c r="X33" s="239"/>
    </row>
    <row r="34" spans="1:24" s="36" customFormat="1" ht="21.75" thickBot="1" x14ac:dyDescent="0.4">
      <c r="A34" s="101" t="s">
        <v>15</v>
      </c>
      <c r="B34" s="324">
        <v>35130301.469999999</v>
      </c>
      <c r="C34" s="324">
        <v>-1157.71</v>
      </c>
      <c r="D34" s="324">
        <v>2362237.96</v>
      </c>
      <c r="E34" s="324">
        <v>3590888.87</v>
      </c>
      <c r="F34" s="324">
        <v>41082270.590000004</v>
      </c>
      <c r="G34" s="324">
        <v>10900</v>
      </c>
      <c r="H34" s="325" t="s">
        <v>35</v>
      </c>
      <c r="I34" s="324">
        <v>250474.72</v>
      </c>
      <c r="J34" s="102">
        <v>37860038.859999999</v>
      </c>
      <c r="K34" s="102">
        <v>91458.22</v>
      </c>
      <c r="L34" s="102">
        <v>2466986.48</v>
      </c>
      <c r="M34" s="102">
        <v>3791909.42</v>
      </c>
      <c r="N34" s="102">
        <f>SUM(J34:M34)</f>
        <v>44210392.979999997</v>
      </c>
      <c r="O34" s="102">
        <v>9826</v>
      </c>
      <c r="P34" s="143"/>
      <c r="Q34" s="173">
        <f>N34/O34</f>
        <v>4499.3275982088335</v>
      </c>
      <c r="R34" s="302">
        <f t="shared" si="1"/>
        <v>7.6142879764815667</v>
      </c>
      <c r="S34" s="302">
        <f t="shared" si="2"/>
        <v>-9.8532110091743128</v>
      </c>
      <c r="T34" s="302">
        <f t="shared" si="3"/>
        <v>-98.203679956919871</v>
      </c>
      <c r="U34" s="45"/>
      <c r="V34" s="45"/>
      <c r="W34" s="40"/>
      <c r="X34" s="40"/>
    </row>
    <row r="35" spans="1:24" ht="21.75" thickTop="1" x14ac:dyDescent="0.35"/>
    <row r="36" spans="1:24" ht="26.25" x14ac:dyDescent="0.4">
      <c r="A36" s="104" t="s">
        <v>179</v>
      </c>
    </row>
    <row r="37" spans="1:24" s="176" customFormat="1" x14ac:dyDescent="0.35">
      <c r="A37" s="191" t="s">
        <v>173</v>
      </c>
      <c r="G37" s="177"/>
      <c r="P37" s="178"/>
      <c r="U37" s="179"/>
      <c r="V37" s="179"/>
      <c r="W37" s="179"/>
      <c r="X37" s="179"/>
    </row>
    <row r="38" spans="1:24" s="176" customFormat="1" x14ac:dyDescent="0.35">
      <c r="A38" s="191" t="s">
        <v>307</v>
      </c>
      <c r="G38" s="177"/>
      <c r="P38" s="178"/>
      <c r="U38" s="179"/>
      <c r="V38" s="179"/>
      <c r="W38" s="179"/>
      <c r="X38" s="179"/>
    </row>
    <row r="39" spans="1:24" x14ac:dyDescent="0.35">
      <c r="A39" s="164" t="s">
        <v>309</v>
      </c>
      <c r="B39" s="192"/>
      <c r="C39" s="192"/>
      <c r="D39" s="192"/>
      <c r="E39" s="192"/>
      <c r="F39" s="192"/>
      <c r="G39" s="193"/>
      <c r="H39" s="192"/>
      <c r="I39" s="192"/>
      <c r="J39" s="192"/>
      <c r="K39" s="192"/>
      <c r="L39" s="192"/>
      <c r="M39" s="192"/>
      <c r="N39" s="192"/>
      <c r="O39" s="192"/>
      <c r="P39" s="194"/>
      <c r="Q39" s="192"/>
      <c r="R39" s="192"/>
      <c r="S39" s="192"/>
      <c r="T39" s="192"/>
    </row>
    <row r="40" spans="1:24" x14ac:dyDescent="0.35">
      <c r="A40" s="164"/>
      <c r="B40" s="192"/>
      <c r="C40" s="192"/>
      <c r="D40" s="192"/>
      <c r="E40" s="192"/>
      <c r="F40" s="192"/>
      <c r="G40" s="193"/>
      <c r="H40" s="192"/>
      <c r="I40" s="192"/>
      <c r="J40" s="192"/>
      <c r="K40" s="192"/>
      <c r="L40" s="192"/>
      <c r="M40" s="192"/>
      <c r="N40" s="192"/>
      <c r="O40" s="192"/>
      <c r="P40" s="194"/>
      <c r="Q40" s="192"/>
      <c r="R40" s="192"/>
      <c r="S40" s="192"/>
      <c r="T40" s="192"/>
    </row>
    <row r="41" spans="1:24" x14ac:dyDescent="0.35">
      <c r="A41" s="164" t="s">
        <v>308</v>
      </c>
      <c r="B41" s="192"/>
      <c r="C41" s="192"/>
      <c r="D41" s="192"/>
      <c r="E41" s="192"/>
      <c r="F41" s="192"/>
      <c r="G41" s="193"/>
      <c r="H41" s="192"/>
      <c r="I41" s="192"/>
      <c r="J41" s="192"/>
      <c r="K41" s="192"/>
      <c r="L41" s="192"/>
      <c r="M41" s="192"/>
      <c r="N41" s="192"/>
      <c r="O41" s="192"/>
      <c r="P41" s="194"/>
      <c r="Q41" s="192"/>
      <c r="R41" s="192"/>
      <c r="S41" s="192"/>
      <c r="T41" s="192"/>
    </row>
    <row r="42" spans="1:24" x14ac:dyDescent="0.35">
      <c r="A42" s="164"/>
      <c r="B42" s="192"/>
      <c r="C42" s="192"/>
      <c r="D42" s="192"/>
      <c r="E42" s="192"/>
      <c r="F42" s="192"/>
      <c r="G42" s="193"/>
      <c r="H42" s="192"/>
      <c r="I42" s="192"/>
      <c r="J42" s="192"/>
      <c r="K42" s="192"/>
      <c r="L42" s="192"/>
      <c r="M42" s="192"/>
      <c r="N42" s="192"/>
      <c r="O42" s="192"/>
      <c r="P42" s="194"/>
      <c r="Q42" s="192"/>
      <c r="R42" s="192"/>
      <c r="S42" s="192"/>
      <c r="T42" s="192"/>
    </row>
    <row r="43" spans="1:24" x14ac:dyDescent="0.35">
      <c r="A43" s="164" t="s">
        <v>310</v>
      </c>
      <c r="B43" s="192"/>
      <c r="C43" s="192"/>
      <c r="D43" s="192"/>
      <c r="E43" s="192"/>
      <c r="F43" s="192"/>
      <c r="G43" s="193"/>
      <c r="H43" s="192"/>
      <c r="I43" s="192"/>
      <c r="J43" s="192"/>
      <c r="K43" s="192"/>
      <c r="L43" s="192"/>
      <c r="M43" s="192"/>
      <c r="N43" s="192"/>
      <c r="O43" s="192"/>
      <c r="P43" s="194"/>
      <c r="Q43" s="192"/>
      <c r="R43" s="192"/>
      <c r="S43" s="192"/>
      <c r="T43" s="192"/>
    </row>
    <row r="44" spans="1:24" x14ac:dyDescent="0.35">
      <c r="A44" s="164"/>
      <c r="B44" s="192"/>
      <c r="C44" s="192"/>
      <c r="D44" s="192"/>
      <c r="E44" s="192"/>
      <c r="F44" s="192"/>
      <c r="G44" s="193"/>
      <c r="H44" s="192"/>
      <c r="I44" s="192"/>
      <c r="J44" s="192"/>
      <c r="K44" s="192"/>
      <c r="L44" s="192"/>
      <c r="M44" s="192"/>
      <c r="N44" s="192"/>
      <c r="O44" s="192"/>
      <c r="P44" s="194"/>
      <c r="Q44" s="192"/>
      <c r="R44" s="192"/>
      <c r="S44" s="192"/>
      <c r="T44" s="192"/>
    </row>
    <row r="45" spans="1:24" x14ac:dyDescent="0.35">
      <c r="A45" s="164" t="s">
        <v>311</v>
      </c>
      <c r="B45" s="192"/>
      <c r="C45" s="192"/>
      <c r="D45" s="192"/>
      <c r="E45" s="192"/>
      <c r="F45" s="192"/>
      <c r="G45" s="193"/>
      <c r="H45" s="192"/>
      <c r="I45" s="192"/>
      <c r="J45" s="192"/>
      <c r="K45" s="192"/>
      <c r="L45" s="192"/>
      <c r="M45" s="192"/>
      <c r="N45" s="192"/>
      <c r="O45" s="192"/>
      <c r="P45" s="194"/>
      <c r="Q45" s="192"/>
      <c r="R45" s="192"/>
      <c r="S45" s="192"/>
      <c r="T45" s="192"/>
    </row>
    <row r="46" spans="1:24" x14ac:dyDescent="0.35">
      <c r="A46" s="164"/>
      <c r="B46" s="192"/>
      <c r="C46" s="192"/>
      <c r="D46" s="192"/>
      <c r="E46" s="192"/>
      <c r="F46" s="192"/>
      <c r="G46" s="193"/>
      <c r="H46" s="192"/>
      <c r="I46" s="192"/>
      <c r="J46" s="192"/>
      <c r="K46" s="192"/>
      <c r="L46" s="192"/>
      <c r="M46" s="192"/>
      <c r="N46" s="192"/>
      <c r="O46" s="192"/>
      <c r="P46" s="194"/>
      <c r="Q46" s="192"/>
      <c r="R46" s="192"/>
      <c r="S46" s="192"/>
      <c r="T46" s="192"/>
    </row>
    <row r="47" spans="1:24" x14ac:dyDescent="0.35">
      <c r="A47" s="164" t="s">
        <v>312</v>
      </c>
      <c r="B47" s="192"/>
      <c r="C47" s="192"/>
      <c r="D47" s="192"/>
      <c r="E47" s="192"/>
      <c r="F47" s="192"/>
      <c r="G47" s="193"/>
      <c r="H47" s="192"/>
      <c r="I47" s="192"/>
      <c r="J47" s="192"/>
      <c r="K47" s="192"/>
      <c r="L47" s="192"/>
      <c r="M47" s="192"/>
      <c r="N47" s="192"/>
      <c r="O47" s="192"/>
      <c r="P47" s="194"/>
      <c r="Q47" s="192"/>
      <c r="R47" s="192"/>
      <c r="S47" s="192"/>
      <c r="T47" s="192"/>
    </row>
    <row r="48" spans="1:24" x14ac:dyDescent="0.35">
      <c r="A48" s="164"/>
      <c r="B48" s="192"/>
      <c r="C48" s="192"/>
      <c r="D48" s="192"/>
      <c r="E48" s="192"/>
      <c r="F48" s="192"/>
      <c r="G48" s="193"/>
      <c r="H48" s="192"/>
      <c r="I48" s="192"/>
      <c r="J48" s="192"/>
      <c r="K48" s="192"/>
      <c r="L48" s="192"/>
      <c r="M48" s="192"/>
      <c r="N48" s="192"/>
      <c r="O48" s="192"/>
      <c r="P48" s="194"/>
      <c r="Q48" s="192"/>
      <c r="R48" s="192"/>
      <c r="S48" s="192"/>
      <c r="T48" s="192"/>
    </row>
    <row r="49" spans="1:20" x14ac:dyDescent="0.35">
      <c r="A49" s="164" t="s">
        <v>313</v>
      </c>
      <c r="B49" s="192"/>
      <c r="C49" s="192"/>
      <c r="D49" s="192"/>
      <c r="E49" s="192"/>
      <c r="F49" s="192"/>
      <c r="G49" s="193"/>
      <c r="H49" s="192"/>
      <c r="I49" s="192"/>
      <c r="J49" s="192"/>
      <c r="K49" s="192"/>
      <c r="L49" s="192"/>
      <c r="M49" s="192"/>
      <c r="N49" s="192"/>
      <c r="O49" s="192"/>
      <c r="P49" s="194"/>
      <c r="Q49" s="192"/>
      <c r="R49" s="192"/>
      <c r="S49" s="192"/>
      <c r="T49" s="192"/>
    </row>
    <row r="50" spans="1:20" x14ac:dyDescent="0.35">
      <c r="A50" s="164" t="s">
        <v>314</v>
      </c>
      <c r="B50" s="192"/>
      <c r="C50" s="192"/>
      <c r="D50" s="192"/>
      <c r="E50" s="192"/>
      <c r="F50" s="192"/>
      <c r="G50" s="193"/>
      <c r="H50" s="192"/>
      <c r="I50" s="192"/>
      <c r="J50" s="192"/>
      <c r="K50" s="192"/>
      <c r="L50" s="192"/>
      <c r="M50" s="192"/>
      <c r="N50" s="192"/>
      <c r="O50" s="192"/>
      <c r="P50" s="194"/>
      <c r="Q50" s="192"/>
      <c r="R50" s="192"/>
      <c r="S50" s="192"/>
      <c r="T50" s="192"/>
    </row>
    <row r="51" spans="1:20" x14ac:dyDescent="0.35">
      <c r="A51" s="164" t="s">
        <v>315</v>
      </c>
      <c r="B51" s="192"/>
      <c r="C51" s="192"/>
      <c r="D51" s="192"/>
      <c r="E51" s="192"/>
      <c r="F51" s="192"/>
      <c r="G51" s="193"/>
      <c r="H51" s="192"/>
      <c r="I51" s="192"/>
      <c r="J51" s="192"/>
      <c r="K51" s="192"/>
      <c r="L51" s="192"/>
      <c r="M51" s="192"/>
      <c r="N51" s="192"/>
      <c r="O51" s="192"/>
      <c r="P51" s="194"/>
      <c r="Q51" s="192"/>
      <c r="R51" s="192"/>
      <c r="S51" s="192"/>
      <c r="T51" s="192"/>
    </row>
    <row r="52" spans="1:20" x14ac:dyDescent="0.35">
      <c r="A52" s="164" t="s">
        <v>316</v>
      </c>
      <c r="B52" s="192"/>
      <c r="C52" s="192"/>
      <c r="D52" s="192"/>
      <c r="E52" s="192"/>
      <c r="F52" s="192"/>
      <c r="G52" s="193"/>
      <c r="H52" s="192"/>
      <c r="I52" s="192"/>
      <c r="J52" s="192"/>
      <c r="K52" s="192"/>
      <c r="L52" s="192"/>
      <c r="M52" s="192"/>
      <c r="N52" s="192"/>
      <c r="O52" s="192"/>
      <c r="P52" s="194"/>
      <c r="Q52" s="192"/>
      <c r="R52" s="192"/>
      <c r="S52" s="192"/>
      <c r="T52" s="192"/>
    </row>
    <row r="53" spans="1:20" x14ac:dyDescent="0.35">
      <c r="A53" s="164" t="s">
        <v>340</v>
      </c>
      <c r="B53" s="192"/>
      <c r="C53" s="192"/>
      <c r="D53" s="192"/>
      <c r="E53" s="192"/>
      <c r="F53" s="192"/>
      <c r="G53" s="193"/>
      <c r="H53" s="192"/>
      <c r="I53" s="192"/>
      <c r="J53" s="192"/>
      <c r="K53" s="192"/>
      <c r="L53" s="192"/>
      <c r="M53" s="192"/>
      <c r="N53" s="192"/>
      <c r="O53" s="192"/>
      <c r="P53" s="194"/>
      <c r="Q53" s="192"/>
      <c r="R53" s="192"/>
      <c r="S53" s="192"/>
      <c r="T53" s="192"/>
    </row>
    <row r="54" spans="1:20" x14ac:dyDescent="0.35">
      <c r="A54" s="164" t="s">
        <v>317</v>
      </c>
      <c r="B54" s="192"/>
      <c r="C54" s="192"/>
      <c r="D54" s="192"/>
      <c r="E54" s="192"/>
      <c r="F54" s="192"/>
      <c r="G54" s="193"/>
      <c r="H54" s="192"/>
      <c r="I54" s="192"/>
      <c r="J54" s="192"/>
      <c r="K54" s="192"/>
      <c r="L54" s="192"/>
      <c r="M54" s="192"/>
      <c r="N54" s="192"/>
      <c r="O54" s="192"/>
      <c r="P54" s="194"/>
      <c r="Q54" s="192"/>
      <c r="R54" s="192"/>
      <c r="S54" s="192"/>
      <c r="T54" s="192"/>
    </row>
    <row r="55" spans="1:20" x14ac:dyDescent="0.35">
      <c r="A55" s="164" t="s">
        <v>318</v>
      </c>
      <c r="B55" s="192"/>
      <c r="C55" s="192"/>
      <c r="D55" s="192"/>
      <c r="E55" s="192"/>
      <c r="F55" s="192"/>
      <c r="G55" s="193"/>
      <c r="H55" s="192"/>
      <c r="I55" s="192"/>
      <c r="J55" s="192"/>
      <c r="K55" s="192"/>
      <c r="L55" s="192"/>
      <c r="M55" s="192"/>
      <c r="N55" s="192"/>
      <c r="O55" s="192"/>
      <c r="P55" s="194"/>
      <c r="Q55" s="192"/>
      <c r="R55" s="192"/>
      <c r="S55" s="192"/>
      <c r="T55" s="192"/>
    </row>
    <row r="56" spans="1:20" x14ac:dyDescent="0.35">
      <c r="A56" s="164" t="s">
        <v>314</v>
      </c>
      <c r="B56" s="192"/>
      <c r="C56" s="192"/>
      <c r="D56" s="192"/>
      <c r="E56" s="192"/>
      <c r="F56" s="192"/>
      <c r="G56" s="193"/>
      <c r="H56" s="192"/>
      <c r="I56" s="192"/>
      <c r="J56" s="192"/>
      <c r="K56" s="192"/>
      <c r="L56" s="192"/>
      <c r="M56" s="192"/>
      <c r="N56" s="192"/>
      <c r="O56" s="192"/>
      <c r="P56" s="194"/>
      <c r="Q56" s="192"/>
      <c r="R56" s="192"/>
      <c r="S56" s="192"/>
      <c r="T56" s="192"/>
    </row>
    <row r="57" spans="1:20" x14ac:dyDescent="0.35">
      <c r="A57" s="164" t="s">
        <v>315</v>
      </c>
      <c r="B57" s="192"/>
      <c r="C57" s="192"/>
      <c r="D57" s="192"/>
      <c r="E57" s="192"/>
      <c r="F57" s="192"/>
      <c r="G57" s="193"/>
      <c r="H57" s="192"/>
      <c r="I57" s="192"/>
      <c r="J57" s="192"/>
      <c r="K57" s="192"/>
      <c r="L57" s="192"/>
      <c r="M57" s="192"/>
      <c r="N57" s="192"/>
      <c r="O57" s="192"/>
      <c r="P57" s="194"/>
      <c r="Q57" s="192"/>
      <c r="R57" s="192"/>
      <c r="S57" s="192"/>
      <c r="T57" s="192"/>
    </row>
    <row r="58" spans="1:20" x14ac:dyDescent="0.35">
      <c r="A58" s="164" t="s">
        <v>316</v>
      </c>
      <c r="B58" s="192"/>
      <c r="C58" s="192"/>
      <c r="D58" s="192"/>
      <c r="E58" s="192"/>
      <c r="F58" s="192"/>
      <c r="G58" s="193"/>
      <c r="H58" s="192"/>
      <c r="I58" s="192"/>
      <c r="J58" s="192"/>
      <c r="K58" s="192"/>
      <c r="L58" s="192"/>
      <c r="M58" s="192"/>
      <c r="N58" s="192"/>
      <c r="O58" s="192"/>
      <c r="P58" s="194"/>
      <c r="Q58" s="192"/>
      <c r="R58" s="192"/>
      <c r="S58" s="192"/>
      <c r="T58" s="192"/>
    </row>
    <row r="59" spans="1:20" x14ac:dyDescent="0.35">
      <c r="A59" s="164" t="s">
        <v>340</v>
      </c>
      <c r="B59" s="192"/>
      <c r="C59" s="192"/>
      <c r="D59" s="192"/>
      <c r="E59" s="192"/>
      <c r="F59" s="192"/>
      <c r="G59" s="193"/>
      <c r="H59" s="192"/>
      <c r="I59" s="192"/>
      <c r="J59" s="192"/>
      <c r="K59" s="192"/>
      <c r="L59" s="192"/>
      <c r="M59" s="192"/>
      <c r="N59" s="192"/>
      <c r="O59" s="192"/>
      <c r="P59" s="194"/>
      <c r="Q59" s="192"/>
      <c r="R59" s="192"/>
      <c r="S59" s="192"/>
      <c r="T59" s="192"/>
    </row>
    <row r="60" spans="1:20" x14ac:dyDescent="0.35">
      <c r="A60" s="164"/>
      <c r="B60" s="192"/>
      <c r="C60" s="192"/>
      <c r="D60" s="192"/>
      <c r="E60" s="192"/>
      <c r="F60" s="192"/>
      <c r="G60" s="193"/>
      <c r="H60" s="192"/>
      <c r="I60" s="192"/>
      <c r="J60" s="192"/>
      <c r="K60" s="192"/>
      <c r="L60" s="192"/>
      <c r="M60" s="192"/>
      <c r="N60" s="192"/>
      <c r="O60" s="192"/>
      <c r="P60" s="194"/>
      <c r="Q60" s="192"/>
      <c r="R60" s="192"/>
      <c r="S60" s="192"/>
      <c r="T60" s="192"/>
    </row>
    <row r="61" spans="1:20" x14ac:dyDescent="0.35">
      <c r="A61" s="164" t="s">
        <v>319</v>
      </c>
      <c r="B61" s="192"/>
      <c r="C61" s="192"/>
      <c r="D61" s="192"/>
      <c r="E61" s="192"/>
      <c r="F61" s="192"/>
      <c r="G61" s="193"/>
      <c r="H61" s="192"/>
      <c r="I61" s="192"/>
      <c r="J61" s="192"/>
      <c r="K61" s="192"/>
      <c r="L61" s="192"/>
      <c r="M61" s="192"/>
      <c r="N61" s="192"/>
      <c r="O61" s="192"/>
      <c r="P61" s="194"/>
      <c r="Q61" s="192"/>
      <c r="R61" s="192"/>
      <c r="S61" s="192"/>
      <c r="T61" s="192"/>
    </row>
    <row r="62" spans="1:20" x14ac:dyDescent="0.35">
      <c r="A62" s="164" t="s">
        <v>314</v>
      </c>
      <c r="B62" s="192"/>
      <c r="C62" s="192"/>
      <c r="D62" s="192"/>
      <c r="E62" s="192"/>
      <c r="F62" s="192"/>
      <c r="G62" s="193"/>
      <c r="H62" s="192"/>
      <c r="I62" s="192"/>
      <c r="J62" s="192"/>
      <c r="K62" s="192"/>
      <c r="L62" s="192"/>
      <c r="M62" s="192"/>
      <c r="N62" s="192"/>
      <c r="O62" s="192"/>
      <c r="P62" s="194"/>
      <c r="Q62" s="192"/>
      <c r="R62" s="192"/>
      <c r="S62" s="192"/>
      <c r="T62" s="192"/>
    </row>
    <row r="63" spans="1:20" x14ac:dyDescent="0.35">
      <c r="A63" s="164" t="s">
        <v>315</v>
      </c>
      <c r="B63" s="192"/>
      <c r="C63" s="192"/>
      <c r="D63" s="192"/>
      <c r="E63" s="192"/>
      <c r="F63" s="192"/>
      <c r="G63" s="193"/>
      <c r="H63" s="192"/>
      <c r="I63" s="192"/>
      <c r="J63" s="192"/>
      <c r="K63" s="192"/>
      <c r="L63" s="192"/>
      <c r="M63" s="192"/>
      <c r="N63" s="192"/>
      <c r="O63" s="192"/>
      <c r="P63" s="194"/>
      <c r="Q63" s="192"/>
      <c r="R63" s="192"/>
      <c r="S63" s="192"/>
      <c r="T63" s="192"/>
    </row>
    <row r="64" spans="1:20" x14ac:dyDescent="0.35">
      <c r="A64" s="164" t="s">
        <v>316</v>
      </c>
      <c r="B64" s="192"/>
      <c r="C64" s="192"/>
      <c r="D64" s="192"/>
      <c r="E64" s="192"/>
      <c r="F64" s="192"/>
      <c r="G64" s="193"/>
      <c r="H64" s="192"/>
      <c r="I64" s="192"/>
      <c r="J64" s="192"/>
      <c r="K64" s="192"/>
      <c r="L64" s="192"/>
      <c r="M64" s="192"/>
      <c r="N64" s="192"/>
      <c r="O64" s="192"/>
      <c r="P64" s="194"/>
      <c r="Q64" s="192"/>
      <c r="R64" s="192"/>
      <c r="S64" s="192"/>
      <c r="T64" s="192"/>
    </row>
    <row r="65" spans="1:20" x14ac:dyDescent="0.35">
      <c r="A65" s="164" t="s">
        <v>340</v>
      </c>
      <c r="B65" s="192"/>
      <c r="C65" s="192"/>
      <c r="D65" s="192"/>
      <c r="E65" s="192"/>
      <c r="F65" s="192"/>
      <c r="G65" s="193"/>
      <c r="H65" s="192"/>
      <c r="I65" s="192"/>
      <c r="J65" s="192"/>
      <c r="K65" s="192"/>
      <c r="L65" s="192"/>
      <c r="M65" s="192"/>
      <c r="N65" s="192"/>
      <c r="O65" s="192"/>
      <c r="P65" s="194"/>
      <c r="Q65" s="192"/>
      <c r="R65" s="192"/>
      <c r="S65" s="192"/>
      <c r="T65" s="192"/>
    </row>
    <row r="66" spans="1:20" x14ac:dyDescent="0.35">
      <c r="A66" s="164"/>
      <c r="B66" s="192"/>
      <c r="C66" s="192"/>
      <c r="D66" s="192"/>
      <c r="E66" s="192"/>
      <c r="F66" s="192"/>
      <c r="G66" s="193"/>
      <c r="H66" s="192"/>
      <c r="I66" s="192"/>
      <c r="J66" s="192"/>
      <c r="K66" s="192"/>
      <c r="L66" s="192"/>
      <c r="M66" s="192"/>
      <c r="N66" s="192"/>
      <c r="O66" s="192"/>
      <c r="P66" s="194"/>
      <c r="Q66" s="192"/>
      <c r="R66" s="192"/>
      <c r="S66" s="192"/>
      <c r="T66" s="192"/>
    </row>
    <row r="67" spans="1:20" x14ac:dyDescent="0.35">
      <c r="A67" s="164" t="s">
        <v>320</v>
      </c>
      <c r="B67" s="192"/>
      <c r="C67" s="192"/>
      <c r="D67" s="192"/>
      <c r="E67" s="192"/>
      <c r="F67" s="192"/>
      <c r="G67" s="193"/>
      <c r="H67" s="192"/>
      <c r="I67" s="192"/>
      <c r="J67" s="192"/>
      <c r="K67" s="192"/>
      <c r="L67" s="192"/>
      <c r="M67" s="192"/>
      <c r="N67" s="192"/>
      <c r="O67" s="192"/>
      <c r="P67" s="194"/>
      <c r="Q67" s="192"/>
      <c r="R67" s="192"/>
      <c r="S67" s="192"/>
      <c r="T67" s="192"/>
    </row>
    <row r="68" spans="1:20" x14ac:dyDescent="0.35">
      <c r="A68" s="164"/>
      <c r="B68" s="192"/>
      <c r="C68" s="192"/>
      <c r="D68" s="192"/>
      <c r="E68" s="192"/>
      <c r="F68" s="192"/>
      <c r="G68" s="193"/>
      <c r="H68" s="192"/>
      <c r="I68" s="192"/>
      <c r="J68" s="192"/>
      <c r="K68" s="192"/>
      <c r="L68" s="192"/>
      <c r="M68" s="192"/>
      <c r="N68" s="192"/>
      <c r="O68" s="192"/>
      <c r="P68" s="194"/>
      <c r="Q68" s="192"/>
      <c r="R68" s="192"/>
      <c r="S68" s="192"/>
      <c r="T68" s="192"/>
    </row>
    <row r="69" spans="1:20" x14ac:dyDescent="0.35">
      <c r="A69" s="164" t="s">
        <v>321</v>
      </c>
      <c r="B69" s="192"/>
      <c r="C69" s="192"/>
      <c r="D69" s="192"/>
      <c r="E69" s="192"/>
      <c r="F69" s="192"/>
      <c r="G69" s="193"/>
      <c r="H69" s="192"/>
      <c r="I69" s="192"/>
      <c r="J69" s="192"/>
      <c r="K69" s="192"/>
      <c r="L69" s="192"/>
      <c r="M69" s="192"/>
      <c r="N69" s="192"/>
      <c r="O69" s="192"/>
      <c r="P69" s="194"/>
      <c r="Q69" s="192"/>
      <c r="R69" s="192"/>
      <c r="S69" s="192"/>
      <c r="T69" s="192"/>
    </row>
    <row r="70" spans="1:20" x14ac:dyDescent="0.35">
      <c r="A70" s="164"/>
      <c r="B70" s="192"/>
      <c r="C70" s="192"/>
      <c r="D70" s="192"/>
      <c r="E70" s="192"/>
      <c r="F70" s="192"/>
      <c r="G70" s="193"/>
      <c r="H70" s="192"/>
      <c r="I70" s="192"/>
      <c r="J70" s="192"/>
      <c r="K70" s="192"/>
      <c r="L70" s="192"/>
      <c r="M70" s="192"/>
      <c r="N70" s="192"/>
      <c r="O70" s="192"/>
      <c r="P70" s="194"/>
      <c r="Q70" s="192"/>
      <c r="R70" s="192"/>
      <c r="S70" s="192"/>
      <c r="T70" s="192"/>
    </row>
    <row r="71" spans="1:20" x14ac:dyDescent="0.35">
      <c r="A71" s="164" t="s">
        <v>322</v>
      </c>
      <c r="B71" s="192"/>
      <c r="C71" s="192"/>
      <c r="D71" s="192"/>
      <c r="E71" s="192"/>
      <c r="F71" s="192"/>
      <c r="G71" s="193"/>
      <c r="H71" s="192"/>
      <c r="I71" s="192"/>
      <c r="J71" s="192"/>
      <c r="K71" s="192"/>
      <c r="L71" s="192"/>
      <c r="M71" s="192"/>
      <c r="N71" s="192"/>
      <c r="O71" s="192"/>
      <c r="P71" s="194"/>
      <c r="Q71" s="192"/>
      <c r="R71" s="192"/>
      <c r="S71" s="192"/>
      <c r="T71" s="192"/>
    </row>
    <row r="72" spans="1:20" x14ac:dyDescent="0.35">
      <c r="A72" s="164" t="s">
        <v>323</v>
      </c>
      <c r="B72" s="192"/>
      <c r="C72" s="192"/>
      <c r="D72" s="192"/>
      <c r="E72" s="192"/>
      <c r="F72" s="192"/>
      <c r="G72" s="193"/>
      <c r="H72" s="192"/>
      <c r="I72" s="192"/>
      <c r="J72" s="192"/>
      <c r="K72" s="192"/>
      <c r="L72" s="192"/>
      <c r="M72" s="192"/>
      <c r="N72" s="192"/>
      <c r="O72" s="192"/>
      <c r="P72" s="194"/>
      <c r="Q72" s="192"/>
      <c r="R72" s="192"/>
      <c r="S72" s="192"/>
      <c r="T72" s="192"/>
    </row>
    <row r="73" spans="1:20" x14ac:dyDescent="0.35">
      <c r="A73" s="164" t="s">
        <v>324</v>
      </c>
      <c r="B73" s="192"/>
      <c r="C73" s="192"/>
      <c r="D73" s="192"/>
      <c r="E73" s="192"/>
      <c r="F73" s="192"/>
      <c r="G73" s="193"/>
      <c r="H73" s="192"/>
      <c r="I73" s="192"/>
      <c r="J73" s="192"/>
      <c r="K73" s="192"/>
      <c r="L73" s="192"/>
      <c r="M73" s="192"/>
      <c r="N73" s="192"/>
      <c r="O73" s="192"/>
      <c r="P73" s="194"/>
      <c r="Q73" s="192"/>
      <c r="R73" s="192"/>
      <c r="S73" s="192"/>
      <c r="T73" s="192"/>
    </row>
    <row r="74" spans="1:20" x14ac:dyDescent="0.35">
      <c r="A74" s="164" t="s">
        <v>325</v>
      </c>
      <c r="B74" s="192"/>
      <c r="C74" s="192"/>
      <c r="D74" s="192"/>
      <c r="E74" s="192"/>
      <c r="F74" s="192"/>
      <c r="G74" s="193"/>
      <c r="H74" s="192"/>
      <c r="I74" s="192"/>
      <c r="J74" s="192"/>
      <c r="K74" s="192"/>
      <c r="L74" s="192"/>
      <c r="M74" s="192"/>
      <c r="N74" s="192"/>
      <c r="O74" s="192"/>
      <c r="P74" s="194"/>
      <c r="Q74" s="192"/>
      <c r="R74" s="192"/>
      <c r="S74" s="192"/>
      <c r="T74" s="192"/>
    </row>
    <row r="75" spans="1:20" x14ac:dyDescent="0.35">
      <c r="A75" s="164" t="s">
        <v>339</v>
      </c>
      <c r="B75" s="192"/>
      <c r="C75" s="192"/>
      <c r="D75" s="192"/>
      <c r="E75" s="192"/>
      <c r="F75" s="192"/>
      <c r="G75" s="193"/>
      <c r="H75" s="192"/>
      <c r="I75" s="192"/>
      <c r="J75" s="192"/>
      <c r="K75" s="192"/>
      <c r="L75" s="192"/>
      <c r="M75" s="192"/>
      <c r="N75" s="192"/>
      <c r="O75" s="192"/>
      <c r="P75" s="194"/>
      <c r="Q75" s="192"/>
      <c r="R75" s="192"/>
      <c r="S75" s="192"/>
      <c r="T75" s="192"/>
    </row>
    <row r="76" spans="1:20" x14ac:dyDescent="0.35">
      <c r="A76" s="164" t="s">
        <v>326</v>
      </c>
      <c r="B76" s="192"/>
      <c r="C76" s="192"/>
      <c r="D76" s="192"/>
      <c r="E76" s="192"/>
      <c r="F76" s="192"/>
      <c r="G76" s="193"/>
      <c r="H76" s="192"/>
      <c r="I76" s="192"/>
      <c r="J76" s="192"/>
      <c r="K76" s="192"/>
      <c r="L76" s="192"/>
      <c r="M76" s="192"/>
      <c r="N76" s="192"/>
      <c r="O76" s="192"/>
      <c r="P76" s="194"/>
      <c r="Q76" s="192"/>
      <c r="R76" s="192"/>
      <c r="S76" s="192"/>
      <c r="T76" s="192"/>
    </row>
    <row r="77" spans="1:20" x14ac:dyDescent="0.35">
      <c r="A77" s="164"/>
      <c r="B77" s="192"/>
      <c r="C77" s="192"/>
      <c r="D77" s="192"/>
      <c r="E77" s="192"/>
      <c r="F77" s="192"/>
      <c r="G77" s="193"/>
      <c r="H77" s="192"/>
      <c r="I77" s="192"/>
      <c r="J77" s="192"/>
      <c r="K77" s="192"/>
      <c r="L77" s="192"/>
      <c r="M77" s="192"/>
      <c r="N77" s="192"/>
      <c r="O77" s="192"/>
      <c r="P77" s="194"/>
      <c r="Q77" s="192"/>
      <c r="R77" s="192"/>
      <c r="S77" s="192"/>
      <c r="T77" s="192"/>
    </row>
    <row r="78" spans="1:20" x14ac:dyDescent="0.35">
      <c r="A78" s="164" t="s">
        <v>322</v>
      </c>
      <c r="B78" s="192"/>
      <c r="C78" s="192"/>
      <c r="D78" s="192"/>
      <c r="E78" s="192"/>
      <c r="F78" s="192"/>
      <c r="G78" s="193"/>
      <c r="H78" s="192"/>
      <c r="I78" s="192"/>
      <c r="J78" s="192"/>
      <c r="K78" s="192"/>
      <c r="L78" s="192"/>
      <c r="M78" s="192"/>
      <c r="N78" s="192"/>
      <c r="O78" s="192"/>
      <c r="P78" s="194"/>
      <c r="Q78" s="192"/>
      <c r="R78" s="192"/>
      <c r="S78" s="192"/>
      <c r="T78" s="192"/>
    </row>
    <row r="79" spans="1:20" x14ac:dyDescent="0.35">
      <c r="A79" s="164" t="s">
        <v>323</v>
      </c>
      <c r="B79" s="192"/>
      <c r="C79" s="192"/>
      <c r="D79" s="192"/>
      <c r="E79" s="192"/>
      <c r="F79" s="192"/>
      <c r="G79" s="193"/>
      <c r="H79" s="192"/>
      <c r="I79" s="192"/>
      <c r="J79" s="192"/>
      <c r="K79" s="192"/>
      <c r="L79" s="192"/>
      <c r="M79" s="192"/>
      <c r="N79" s="192"/>
      <c r="O79" s="192"/>
      <c r="P79" s="194"/>
      <c r="Q79" s="192"/>
      <c r="R79" s="192"/>
      <c r="S79" s="192"/>
      <c r="T79" s="192"/>
    </row>
    <row r="80" spans="1:20" x14ac:dyDescent="0.35">
      <c r="A80" s="164" t="s">
        <v>324</v>
      </c>
      <c r="B80" s="192"/>
      <c r="C80" s="192"/>
      <c r="D80" s="192"/>
      <c r="E80" s="192"/>
      <c r="F80" s="192"/>
      <c r="G80" s="193"/>
      <c r="H80" s="192"/>
      <c r="I80" s="192"/>
      <c r="J80" s="192"/>
      <c r="K80" s="192"/>
      <c r="L80" s="192"/>
      <c r="M80" s="192"/>
      <c r="N80" s="192"/>
      <c r="O80" s="192"/>
      <c r="P80" s="194"/>
      <c r="Q80" s="192"/>
      <c r="R80" s="192"/>
      <c r="S80" s="192"/>
      <c r="T80" s="192"/>
    </row>
    <row r="81" spans="1:20" x14ac:dyDescent="0.35">
      <c r="A81" s="164" t="s">
        <v>325</v>
      </c>
      <c r="B81" s="192"/>
      <c r="C81" s="192"/>
      <c r="D81" s="192"/>
      <c r="E81" s="192"/>
      <c r="F81" s="192"/>
      <c r="G81" s="193"/>
      <c r="H81" s="192"/>
      <c r="I81" s="192"/>
      <c r="J81" s="192"/>
      <c r="K81" s="192"/>
      <c r="L81" s="192"/>
      <c r="M81" s="192"/>
      <c r="N81" s="192"/>
      <c r="O81" s="192"/>
      <c r="P81" s="194"/>
      <c r="Q81" s="192"/>
      <c r="R81" s="192"/>
      <c r="S81" s="192"/>
      <c r="T81" s="192"/>
    </row>
    <row r="82" spans="1:20" x14ac:dyDescent="0.35">
      <c r="A82" s="164" t="s">
        <v>339</v>
      </c>
      <c r="B82" s="192"/>
      <c r="C82" s="192"/>
      <c r="D82" s="192"/>
      <c r="E82" s="192"/>
      <c r="F82" s="192"/>
      <c r="G82" s="193"/>
      <c r="H82" s="192"/>
      <c r="I82" s="192"/>
      <c r="J82" s="192"/>
      <c r="K82" s="192"/>
      <c r="L82" s="192"/>
      <c r="M82" s="192"/>
      <c r="N82" s="192"/>
      <c r="O82" s="192"/>
      <c r="P82" s="194"/>
      <c r="Q82" s="192"/>
      <c r="R82" s="192"/>
      <c r="S82" s="192"/>
      <c r="T82" s="192"/>
    </row>
    <row r="83" spans="1:20" x14ac:dyDescent="0.35">
      <c r="A83" s="164" t="s">
        <v>326</v>
      </c>
      <c r="B83" s="192"/>
      <c r="C83" s="192"/>
      <c r="D83" s="192"/>
      <c r="E83" s="192"/>
      <c r="F83" s="192"/>
      <c r="G83" s="193"/>
      <c r="H83" s="192"/>
      <c r="I83" s="192"/>
      <c r="J83" s="192"/>
      <c r="K83" s="192"/>
      <c r="L83" s="192"/>
      <c r="M83" s="192"/>
      <c r="N83" s="192"/>
      <c r="O83" s="192"/>
      <c r="P83" s="194"/>
      <c r="Q83" s="192"/>
      <c r="R83" s="192"/>
      <c r="S83" s="192"/>
      <c r="T83" s="192"/>
    </row>
    <row r="84" spans="1:20" x14ac:dyDescent="0.35">
      <c r="A84" s="164"/>
      <c r="B84" s="192"/>
      <c r="C84" s="192"/>
      <c r="D84" s="192"/>
      <c r="E84" s="192"/>
      <c r="F84" s="192"/>
      <c r="G84" s="193"/>
      <c r="H84" s="192"/>
      <c r="I84" s="192"/>
      <c r="J84" s="192"/>
      <c r="K84" s="192"/>
      <c r="L84" s="192"/>
      <c r="M84" s="192"/>
      <c r="N84" s="192"/>
      <c r="O84" s="192"/>
      <c r="P84" s="194"/>
      <c r="Q84" s="192"/>
      <c r="R84" s="192"/>
      <c r="S84" s="192"/>
      <c r="T84" s="192"/>
    </row>
    <row r="85" spans="1:20" x14ac:dyDescent="0.35">
      <c r="A85" s="164" t="s">
        <v>327</v>
      </c>
      <c r="B85" s="192"/>
      <c r="C85" s="192"/>
      <c r="D85" s="192"/>
      <c r="E85" s="192"/>
      <c r="F85" s="192"/>
      <c r="G85" s="193"/>
      <c r="H85" s="192"/>
      <c r="I85" s="192"/>
      <c r="J85" s="192"/>
      <c r="K85" s="192"/>
      <c r="L85" s="192"/>
      <c r="M85" s="192"/>
      <c r="N85" s="192"/>
      <c r="O85" s="192"/>
      <c r="P85" s="194"/>
      <c r="Q85" s="192"/>
      <c r="R85" s="192"/>
      <c r="S85" s="192"/>
      <c r="T85" s="192"/>
    </row>
    <row r="86" spans="1:20" x14ac:dyDescent="0.35">
      <c r="A86" s="164" t="s">
        <v>323</v>
      </c>
      <c r="B86" s="192"/>
      <c r="C86" s="192"/>
      <c r="D86" s="192"/>
      <c r="E86" s="192"/>
      <c r="F86" s="192"/>
      <c r="G86" s="193"/>
      <c r="H86" s="192"/>
      <c r="I86" s="192"/>
      <c r="J86" s="192"/>
      <c r="K86" s="192"/>
      <c r="L86" s="192"/>
      <c r="M86" s="192"/>
      <c r="N86" s="192"/>
      <c r="O86" s="192"/>
      <c r="P86" s="194"/>
      <c r="Q86" s="192"/>
      <c r="R86" s="192"/>
      <c r="S86" s="192"/>
      <c r="T86" s="192"/>
    </row>
    <row r="87" spans="1:20" x14ac:dyDescent="0.35">
      <c r="A87" s="164" t="s">
        <v>324</v>
      </c>
      <c r="B87" s="192"/>
      <c r="C87" s="192"/>
      <c r="D87" s="192"/>
      <c r="E87" s="192"/>
      <c r="F87" s="192"/>
      <c r="G87" s="193"/>
      <c r="H87" s="192"/>
      <c r="I87" s="192"/>
      <c r="J87" s="192"/>
      <c r="K87" s="192"/>
      <c r="L87" s="192"/>
      <c r="M87" s="192"/>
      <c r="N87" s="192"/>
      <c r="O87" s="192"/>
      <c r="P87" s="194"/>
      <c r="Q87" s="192"/>
      <c r="R87" s="192"/>
      <c r="S87" s="192"/>
      <c r="T87" s="192"/>
    </row>
    <row r="88" spans="1:20" x14ac:dyDescent="0.35">
      <c r="A88" s="164" t="s">
        <v>325</v>
      </c>
      <c r="B88" s="192"/>
      <c r="C88" s="192"/>
      <c r="D88" s="192"/>
      <c r="E88" s="192"/>
      <c r="F88" s="192"/>
      <c r="G88" s="193"/>
      <c r="H88" s="192"/>
      <c r="I88" s="192"/>
      <c r="J88" s="192"/>
      <c r="K88" s="192"/>
      <c r="L88" s="192"/>
      <c r="M88" s="192"/>
      <c r="N88" s="192"/>
      <c r="O88" s="192"/>
      <c r="P88" s="194"/>
      <c r="Q88" s="192"/>
      <c r="R88" s="192"/>
      <c r="S88" s="192"/>
      <c r="T88" s="192"/>
    </row>
    <row r="89" spans="1:20" x14ac:dyDescent="0.35">
      <c r="A89" s="164" t="s">
        <v>339</v>
      </c>
      <c r="B89" s="192"/>
      <c r="C89" s="192"/>
      <c r="D89" s="192"/>
      <c r="E89" s="192"/>
      <c r="F89" s="192"/>
      <c r="G89" s="193"/>
      <c r="H89" s="192"/>
      <c r="I89" s="192"/>
      <c r="J89" s="192"/>
      <c r="K89" s="192"/>
      <c r="L89" s="192"/>
      <c r="M89" s="192"/>
      <c r="N89" s="192"/>
      <c r="O89" s="192"/>
      <c r="P89" s="194"/>
      <c r="Q89" s="192"/>
      <c r="R89" s="192"/>
      <c r="S89" s="192"/>
      <c r="T89" s="192"/>
    </row>
    <row r="90" spans="1:20" x14ac:dyDescent="0.35">
      <c r="A90" s="164" t="s">
        <v>326</v>
      </c>
      <c r="B90" s="192"/>
      <c r="C90" s="192"/>
      <c r="D90" s="192"/>
      <c r="E90" s="192"/>
      <c r="F90" s="192"/>
      <c r="G90" s="193"/>
      <c r="H90" s="192"/>
      <c r="I90" s="192"/>
      <c r="J90" s="192"/>
      <c r="K90" s="192"/>
      <c r="L90" s="192"/>
      <c r="M90" s="192"/>
      <c r="N90" s="192"/>
      <c r="O90" s="192"/>
      <c r="P90" s="194"/>
      <c r="Q90" s="192"/>
      <c r="R90" s="192"/>
      <c r="S90" s="192"/>
      <c r="T90" s="192"/>
    </row>
    <row r="91" spans="1:20" x14ac:dyDescent="0.35">
      <c r="A91" s="164" t="s">
        <v>328</v>
      </c>
      <c r="B91" s="192"/>
      <c r="C91" s="192"/>
      <c r="D91" s="192"/>
      <c r="E91" s="192"/>
      <c r="F91" s="192"/>
      <c r="G91" s="193"/>
      <c r="H91" s="192"/>
      <c r="I91" s="192"/>
      <c r="J91" s="192"/>
      <c r="K91" s="192"/>
      <c r="L91" s="192"/>
      <c r="M91" s="192"/>
      <c r="N91" s="192"/>
      <c r="O91" s="192"/>
      <c r="P91" s="194"/>
      <c r="Q91" s="192"/>
      <c r="R91" s="192"/>
      <c r="S91" s="192"/>
      <c r="T91" s="192"/>
    </row>
    <row r="92" spans="1:20" x14ac:dyDescent="0.35">
      <c r="A92" s="164"/>
      <c r="B92" s="192"/>
      <c r="C92" s="192"/>
      <c r="D92" s="192"/>
      <c r="E92" s="192"/>
      <c r="F92" s="192"/>
      <c r="G92" s="193"/>
      <c r="H92" s="192"/>
      <c r="I92" s="192"/>
      <c r="J92" s="192"/>
      <c r="K92" s="192"/>
      <c r="L92" s="192"/>
      <c r="M92" s="192"/>
      <c r="N92" s="192"/>
      <c r="O92" s="192"/>
      <c r="P92" s="194"/>
      <c r="Q92" s="192"/>
      <c r="R92" s="192"/>
      <c r="S92" s="192"/>
      <c r="T92" s="192"/>
    </row>
    <row r="93" spans="1:20" x14ac:dyDescent="0.35">
      <c r="A93" s="164" t="s">
        <v>329</v>
      </c>
      <c r="B93" s="192"/>
      <c r="C93" s="192"/>
      <c r="D93" s="192"/>
      <c r="E93" s="192"/>
      <c r="F93" s="192"/>
      <c r="G93" s="193"/>
      <c r="H93" s="192"/>
      <c r="I93" s="192"/>
      <c r="J93" s="192"/>
      <c r="K93" s="192"/>
      <c r="L93" s="192"/>
      <c r="M93" s="192"/>
      <c r="N93" s="192"/>
      <c r="O93" s="192"/>
      <c r="P93" s="194"/>
      <c r="Q93" s="192"/>
      <c r="R93" s="192"/>
      <c r="S93" s="192"/>
      <c r="T93" s="192"/>
    </row>
    <row r="94" spans="1:20" x14ac:dyDescent="0.35">
      <c r="A94" s="164" t="s">
        <v>323</v>
      </c>
      <c r="B94" s="192"/>
      <c r="C94" s="192"/>
      <c r="D94" s="192"/>
      <c r="E94" s="192"/>
      <c r="F94" s="192"/>
      <c r="G94" s="193"/>
      <c r="H94" s="192"/>
      <c r="I94" s="192"/>
      <c r="J94" s="192"/>
      <c r="K94" s="192"/>
      <c r="L94" s="192"/>
      <c r="M94" s="192"/>
      <c r="N94" s="192"/>
      <c r="O94" s="192"/>
      <c r="P94" s="194"/>
      <c r="Q94" s="192"/>
      <c r="R94" s="192"/>
      <c r="S94" s="192"/>
      <c r="T94" s="192"/>
    </row>
    <row r="95" spans="1:20" x14ac:dyDescent="0.35">
      <c r="A95" s="164" t="s">
        <v>324</v>
      </c>
      <c r="B95" s="192"/>
      <c r="C95" s="192"/>
      <c r="D95" s="192"/>
      <c r="E95" s="192"/>
      <c r="F95" s="192"/>
      <c r="G95" s="193"/>
      <c r="H95" s="192"/>
      <c r="I95" s="192"/>
      <c r="J95" s="192"/>
      <c r="K95" s="192"/>
      <c r="L95" s="192"/>
      <c r="M95" s="192"/>
      <c r="N95" s="192"/>
      <c r="O95" s="192"/>
      <c r="P95" s="194"/>
      <c r="Q95" s="192"/>
      <c r="R95" s="192"/>
      <c r="S95" s="192"/>
      <c r="T95" s="192"/>
    </row>
    <row r="96" spans="1:20" x14ac:dyDescent="0.35">
      <c r="A96" s="164" t="s">
        <v>325</v>
      </c>
      <c r="B96" s="192"/>
      <c r="C96" s="192"/>
      <c r="D96" s="192"/>
      <c r="E96" s="192"/>
      <c r="F96" s="192"/>
      <c r="G96" s="193"/>
      <c r="H96" s="192"/>
      <c r="I96" s="192"/>
      <c r="J96" s="192"/>
      <c r="K96" s="192"/>
      <c r="L96" s="192"/>
      <c r="M96" s="192"/>
      <c r="N96" s="192"/>
      <c r="O96" s="192"/>
      <c r="P96" s="194"/>
      <c r="Q96" s="192"/>
      <c r="R96" s="192"/>
      <c r="S96" s="192"/>
      <c r="T96" s="192"/>
    </row>
    <row r="97" spans="1:20" x14ac:dyDescent="0.35">
      <c r="A97" s="164" t="s">
        <v>339</v>
      </c>
      <c r="B97" s="192"/>
      <c r="C97" s="192"/>
      <c r="D97" s="192"/>
      <c r="E97" s="192"/>
      <c r="F97" s="192"/>
      <c r="G97" s="193"/>
      <c r="H97" s="192"/>
      <c r="I97" s="192"/>
      <c r="J97" s="192"/>
      <c r="K97" s="192"/>
      <c r="L97" s="192"/>
      <c r="M97" s="192"/>
      <c r="N97" s="192"/>
      <c r="O97" s="192"/>
      <c r="P97" s="194"/>
      <c r="Q97" s="192"/>
      <c r="R97" s="192"/>
      <c r="S97" s="192"/>
      <c r="T97" s="192"/>
    </row>
    <row r="98" spans="1:20" x14ac:dyDescent="0.35">
      <c r="A98" s="164"/>
      <c r="B98" s="192"/>
      <c r="C98" s="192"/>
      <c r="D98" s="192"/>
      <c r="E98" s="192"/>
      <c r="F98" s="192"/>
      <c r="G98" s="193"/>
      <c r="H98" s="192"/>
      <c r="I98" s="192"/>
      <c r="J98" s="192"/>
      <c r="K98" s="192"/>
      <c r="L98" s="192"/>
      <c r="M98" s="192"/>
      <c r="N98" s="192"/>
      <c r="O98" s="192"/>
      <c r="P98" s="194"/>
      <c r="Q98" s="192"/>
      <c r="R98" s="192"/>
      <c r="S98" s="192"/>
      <c r="T98" s="192"/>
    </row>
    <row r="99" spans="1:20" x14ac:dyDescent="0.35">
      <c r="A99" s="164" t="s">
        <v>330</v>
      </c>
      <c r="B99" s="192"/>
      <c r="C99" s="192"/>
      <c r="D99" s="192"/>
      <c r="E99" s="192"/>
      <c r="F99" s="192"/>
      <c r="G99" s="193"/>
      <c r="H99" s="192"/>
      <c r="I99" s="192"/>
      <c r="J99" s="192"/>
      <c r="K99" s="192"/>
      <c r="L99" s="192"/>
      <c r="M99" s="192"/>
      <c r="N99" s="192"/>
      <c r="O99" s="192"/>
      <c r="P99" s="194"/>
      <c r="Q99" s="192"/>
      <c r="R99" s="192"/>
      <c r="S99" s="192"/>
      <c r="T99" s="192"/>
    </row>
    <row r="100" spans="1:20" x14ac:dyDescent="0.35">
      <c r="A100" s="164"/>
      <c r="B100" s="192"/>
      <c r="C100" s="192"/>
      <c r="D100" s="192"/>
      <c r="E100" s="192"/>
      <c r="F100" s="192"/>
      <c r="G100" s="193"/>
      <c r="H100" s="192"/>
      <c r="I100" s="192"/>
      <c r="J100" s="192"/>
      <c r="K100" s="192"/>
      <c r="L100" s="192"/>
      <c r="M100" s="192"/>
      <c r="N100" s="192"/>
      <c r="O100" s="192"/>
      <c r="P100" s="194"/>
      <c r="Q100" s="192"/>
      <c r="R100" s="192"/>
      <c r="S100" s="192"/>
      <c r="T100" s="192"/>
    </row>
    <row r="101" spans="1:20" x14ac:dyDescent="0.35">
      <c r="A101" s="164" t="s">
        <v>331</v>
      </c>
      <c r="B101" s="192"/>
      <c r="C101" s="192"/>
      <c r="D101" s="192"/>
      <c r="E101" s="192"/>
      <c r="F101" s="192"/>
      <c r="G101" s="193"/>
      <c r="H101" s="192"/>
      <c r="I101" s="192"/>
      <c r="J101" s="192"/>
      <c r="K101" s="192"/>
      <c r="L101" s="192"/>
      <c r="M101" s="192"/>
      <c r="N101" s="192"/>
      <c r="O101" s="192"/>
      <c r="P101" s="194"/>
      <c r="Q101" s="192"/>
      <c r="R101" s="192"/>
      <c r="S101" s="192"/>
      <c r="T101" s="192"/>
    </row>
    <row r="102" spans="1:20" x14ac:dyDescent="0.35">
      <c r="A102" s="164"/>
      <c r="B102" s="192"/>
      <c r="C102" s="192"/>
      <c r="D102" s="192"/>
      <c r="E102" s="192"/>
      <c r="F102" s="192"/>
      <c r="G102" s="193"/>
      <c r="H102" s="192"/>
      <c r="I102" s="192"/>
      <c r="J102" s="192"/>
      <c r="K102" s="192"/>
      <c r="L102" s="192"/>
      <c r="M102" s="192"/>
      <c r="N102" s="192"/>
      <c r="O102" s="192"/>
      <c r="P102" s="194"/>
      <c r="Q102" s="192"/>
      <c r="R102" s="192"/>
      <c r="S102" s="192"/>
      <c r="T102" s="192"/>
    </row>
    <row r="103" spans="1:20" x14ac:dyDescent="0.35">
      <c r="A103" s="164" t="s">
        <v>332</v>
      </c>
      <c r="B103" s="192"/>
      <c r="C103" s="192"/>
      <c r="D103" s="192"/>
      <c r="E103" s="192"/>
      <c r="F103" s="192"/>
      <c r="G103" s="193"/>
      <c r="H103" s="192"/>
      <c r="I103" s="192"/>
      <c r="J103" s="192"/>
      <c r="K103" s="192"/>
      <c r="L103" s="192"/>
      <c r="M103" s="192"/>
      <c r="N103" s="192"/>
      <c r="O103" s="192"/>
      <c r="P103" s="194"/>
      <c r="Q103" s="192"/>
      <c r="R103" s="192"/>
      <c r="S103" s="192"/>
      <c r="T103" s="192"/>
    </row>
    <row r="104" spans="1:20" x14ac:dyDescent="0.35">
      <c r="A104" s="164" t="s">
        <v>323</v>
      </c>
      <c r="B104" s="192"/>
      <c r="C104" s="192"/>
      <c r="D104" s="192"/>
      <c r="E104" s="192"/>
      <c r="F104" s="192"/>
      <c r="G104" s="193"/>
      <c r="H104" s="192"/>
      <c r="I104" s="192"/>
      <c r="J104" s="192"/>
      <c r="K104" s="192"/>
      <c r="L104" s="192"/>
      <c r="M104" s="192"/>
      <c r="N104" s="192"/>
      <c r="O104" s="192"/>
      <c r="P104" s="194"/>
      <c r="Q104" s="192"/>
      <c r="R104" s="192"/>
      <c r="S104" s="192"/>
      <c r="T104" s="192"/>
    </row>
    <row r="105" spans="1:20" x14ac:dyDescent="0.35">
      <c r="A105" s="164" t="s">
        <v>324</v>
      </c>
      <c r="B105" s="192"/>
      <c r="C105" s="192"/>
      <c r="D105" s="192"/>
      <c r="E105" s="192"/>
      <c r="F105" s="192"/>
      <c r="G105" s="193"/>
      <c r="H105" s="192"/>
      <c r="I105" s="192"/>
      <c r="J105" s="192"/>
      <c r="K105" s="192"/>
      <c r="L105" s="192"/>
      <c r="M105" s="192"/>
      <c r="N105" s="192"/>
      <c r="O105" s="192"/>
      <c r="P105" s="194"/>
      <c r="Q105" s="192"/>
      <c r="R105" s="192"/>
      <c r="S105" s="192"/>
      <c r="T105" s="192"/>
    </row>
    <row r="106" spans="1:20" x14ac:dyDescent="0.35">
      <c r="A106" s="164" t="s">
        <v>325</v>
      </c>
      <c r="B106" s="192"/>
      <c r="C106" s="192"/>
      <c r="D106" s="192"/>
      <c r="E106" s="192"/>
      <c r="F106" s="192"/>
      <c r="G106" s="193"/>
      <c r="H106" s="192"/>
      <c r="I106" s="192"/>
      <c r="J106" s="192"/>
      <c r="K106" s="192"/>
      <c r="L106" s="192"/>
      <c r="M106" s="192"/>
      <c r="N106" s="192"/>
      <c r="O106" s="192"/>
      <c r="P106" s="194"/>
      <c r="Q106" s="192"/>
      <c r="R106" s="192"/>
      <c r="S106" s="192"/>
      <c r="T106" s="192"/>
    </row>
    <row r="107" spans="1:20" x14ac:dyDescent="0.35">
      <c r="A107" s="164" t="s">
        <v>339</v>
      </c>
      <c r="B107" s="192"/>
      <c r="C107" s="192"/>
      <c r="D107" s="192"/>
      <c r="E107" s="192"/>
      <c r="F107" s="192"/>
      <c r="G107" s="193"/>
      <c r="H107" s="192"/>
      <c r="I107" s="192"/>
      <c r="J107" s="192"/>
      <c r="K107" s="192"/>
      <c r="L107" s="192"/>
      <c r="M107" s="192"/>
      <c r="N107" s="192"/>
      <c r="O107" s="192"/>
      <c r="P107" s="194"/>
      <c r="Q107" s="192"/>
      <c r="R107" s="192"/>
      <c r="S107" s="192"/>
      <c r="T107" s="192"/>
    </row>
    <row r="108" spans="1:20" x14ac:dyDescent="0.35">
      <c r="A108" s="164" t="s">
        <v>326</v>
      </c>
      <c r="B108" s="192"/>
      <c r="C108" s="192"/>
      <c r="D108" s="192"/>
      <c r="E108" s="192"/>
      <c r="F108" s="192"/>
      <c r="G108" s="193"/>
      <c r="H108" s="192"/>
      <c r="I108" s="192"/>
      <c r="J108" s="192"/>
      <c r="K108" s="192"/>
      <c r="L108" s="192"/>
      <c r="M108" s="192"/>
      <c r="N108" s="192"/>
      <c r="O108" s="192"/>
      <c r="P108" s="194"/>
      <c r="Q108" s="192"/>
      <c r="R108" s="192"/>
      <c r="S108" s="192"/>
      <c r="T108" s="192"/>
    </row>
    <row r="109" spans="1:20" x14ac:dyDescent="0.35">
      <c r="A109" s="164" t="s">
        <v>335</v>
      </c>
      <c r="B109" s="192"/>
      <c r="C109" s="192"/>
      <c r="D109" s="192"/>
      <c r="E109" s="192"/>
      <c r="F109" s="192"/>
      <c r="G109" s="193"/>
      <c r="H109" s="192"/>
      <c r="I109" s="192"/>
      <c r="J109" s="192"/>
      <c r="K109" s="192"/>
      <c r="L109" s="192"/>
      <c r="M109" s="192"/>
      <c r="N109" s="192"/>
      <c r="O109" s="192"/>
      <c r="P109" s="194"/>
      <c r="Q109" s="192"/>
      <c r="R109" s="192"/>
      <c r="S109" s="192"/>
      <c r="T109" s="192"/>
    </row>
    <row r="110" spans="1:20" x14ac:dyDescent="0.35">
      <c r="A110" s="164" t="s">
        <v>337</v>
      </c>
      <c r="B110" s="192"/>
      <c r="C110" s="192"/>
      <c r="D110" s="192"/>
      <c r="E110" s="192"/>
      <c r="F110" s="192"/>
      <c r="G110" s="193"/>
      <c r="H110" s="192"/>
      <c r="I110" s="192"/>
      <c r="J110" s="192"/>
      <c r="K110" s="192"/>
      <c r="L110" s="192"/>
      <c r="M110" s="192"/>
      <c r="N110" s="192"/>
      <c r="O110" s="192"/>
      <c r="P110" s="194"/>
      <c r="Q110" s="192"/>
      <c r="R110" s="192"/>
      <c r="S110" s="192"/>
      <c r="T110" s="192"/>
    </row>
    <row r="111" spans="1:20" x14ac:dyDescent="0.35">
      <c r="A111" s="164" t="s">
        <v>338</v>
      </c>
      <c r="B111" s="192"/>
      <c r="C111" s="192"/>
      <c r="D111" s="192"/>
      <c r="E111" s="192"/>
      <c r="F111" s="192"/>
      <c r="G111" s="193"/>
      <c r="H111" s="192"/>
      <c r="I111" s="192"/>
      <c r="J111" s="192"/>
      <c r="K111" s="192"/>
      <c r="L111" s="192"/>
      <c r="M111" s="192"/>
      <c r="N111" s="192"/>
      <c r="O111" s="192"/>
      <c r="P111" s="194"/>
      <c r="Q111" s="192"/>
      <c r="R111" s="192"/>
      <c r="S111" s="192"/>
      <c r="T111" s="192"/>
    </row>
    <row r="112" spans="1:20" x14ac:dyDescent="0.35">
      <c r="A112" s="164"/>
      <c r="B112" s="192"/>
      <c r="C112" s="192"/>
      <c r="D112" s="192"/>
      <c r="E112" s="192"/>
      <c r="F112" s="192"/>
      <c r="G112" s="193"/>
      <c r="H112" s="192"/>
      <c r="I112" s="192"/>
      <c r="J112" s="192"/>
      <c r="K112" s="192"/>
      <c r="L112" s="192"/>
      <c r="M112" s="192"/>
      <c r="N112" s="192"/>
      <c r="O112" s="192"/>
      <c r="P112" s="194"/>
      <c r="Q112" s="192"/>
      <c r="R112" s="192"/>
      <c r="S112" s="192"/>
      <c r="T112" s="192"/>
    </row>
    <row r="113" spans="1:20" x14ac:dyDescent="0.35">
      <c r="A113" s="164" t="s">
        <v>333</v>
      </c>
      <c r="B113" s="192"/>
      <c r="C113" s="192"/>
      <c r="D113" s="192"/>
      <c r="E113" s="192"/>
      <c r="F113" s="192"/>
      <c r="G113" s="193"/>
      <c r="H113" s="192"/>
      <c r="I113" s="192"/>
      <c r="J113" s="192"/>
      <c r="K113" s="192"/>
      <c r="L113" s="192"/>
      <c r="M113" s="192"/>
      <c r="N113" s="192"/>
      <c r="O113" s="192"/>
      <c r="P113" s="194"/>
      <c r="Q113" s="192"/>
      <c r="R113" s="192"/>
      <c r="S113" s="192"/>
      <c r="T113" s="192"/>
    </row>
    <row r="114" spans="1:20" x14ac:dyDescent="0.35">
      <c r="A114" s="164"/>
      <c r="B114" s="192"/>
      <c r="C114" s="192"/>
      <c r="D114" s="192"/>
      <c r="E114" s="192"/>
      <c r="F114" s="192"/>
      <c r="G114" s="193"/>
      <c r="H114" s="192"/>
      <c r="I114" s="192"/>
      <c r="J114" s="192"/>
      <c r="K114" s="192"/>
      <c r="L114" s="192"/>
      <c r="M114" s="192"/>
      <c r="N114" s="192"/>
      <c r="O114" s="192"/>
      <c r="P114" s="194"/>
      <c r="Q114" s="192"/>
      <c r="R114" s="192"/>
      <c r="S114" s="192"/>
      <c r="T114" s="192"/>
    </row>
    <row r="115" spans="1:20" x14ac:dyDescent="0.35">
      <c r="A115" s="164" t="s">
        <v>336</v>
      </c>
      <c r="B115" s="192"/>
      <c r="C115" s="192"/>
      <c r="D115" s="192"/>
      <c r="E115" s="192"/>
      <c r="F115" s="192"/>
      <c r="G115" s="193"/>
      <c r="H115" s="192"/>
      <c r="I115" s="192"/>
      <c r="J115" s="192"/>
      <c r="K115" s="192"/>
      <c r="L115" s="192"/>
      <c r="M115" s="192"/>
      <c r="N115" s="192"/>
      <c r="O115" s="192"/>
      <c r="P115" s="194"/>
      <c r="Q115" s="192"/>
      <c r="R115" s="192"/>
      <c r="S115" s="192"/>
      <c r="T115" s="192"/>
    </row>
    <row r="116" spans="1:20" x14ac:dyDescent="0.35">
      <c r="A116" s="164"/>
      <c r="B116" s="192"/>
      <c r="C116" s="192"/>
      <c r="D116" s="192"/>
      <c r="E116" s="192"/>
      <c r="F116" s="192"/>
      <c r="G116" s="193"/>
      <c r="H116" s="192"/>
      <c r="I116" s="192"/>
      <c r="J116" s="192"/>
      <c r="K116" s="192"/>
      <c r="L116" s="192"/>
      <c r="M116" s="192"/>
      <c r="N116" s="192"/>
      <c r="O116" s="192"/>
      <c r="P116" s="194"/>
      <c r="Q116" s="192"/>
      <c r="R116" s="192"/>
      <c r="S116" s="192"/>
      <c r="T116" s="192"/>
    </row>
    <row r="117" spans="1:20" x14ac:dyDescent="0.35">
      <c r="A117" s="164" t="s">
        <v>334</v>
      </c>
      <c r="B117" s="192"/>
      <c r="C117" s="192"/>
      <c r="D117" s="192"/>
      <c r="E117" s="192"/>
      <c r="F117" s="192"/>
      <c r="G117" s="193"/>
      <c r="H117" s="192"/>
      <c r="I117" s="192"/>
      <c r="J117" s="192"/>
      <c r="K117" s="192"/>
      <c r="L117" s="192"/>
      <c r="M117" s="192"/>
      <c r="N117" s="192"/>
      <c r="O117" s="192"/>
      <c r="P117" s="194"/>
      <c r="Q117" s="192"/>
      <c r="R117" s="192"/>
      <c r="S117" s="192"/>
      <c r="T117" s="192"/>
    </row>
    <row r="118" spans="1:20" x14ac:dyDescent="0.35">
      <c r="A118" s="164"/>
      <c r="B118" s="192"/>
      <c r="C118" s="192"/>
      <c r="D118" s="192"/>
      <c r="E118" s="192"/>
      <c r="F118" s="192"/>
      <c r="G118" s="193"/>
      <c r="H118" s="192"/>
      <c r="I118" s="192"/>
      <c r="J118" s="192"/>
      <c r="K118" s="192"/>
      <c r="L118" s="192"/>
      <c r="M118" s="192"/>
      <c r="N118" s="192"/>
      <c r="O118" s="192"/>
      <c r="P118" s="194"/>
      <c r="Q118" s="192"/>
      <c r="R118" s="192"/>
      <c r="S118" s="192"/>
      <c r="T118" s="192"/>
    </row>
    <row r="119" spans="1:20" x14ac:dyDescent="0.35">
      <c r="A119" s="164"/>
      <c r="B119" s="192"/>
      <c r="C119" s="192"/>
      <c r="D119" s="192"/>
      <c r="E119" s="192"/>
      <c r="F119" s="192"/>
      <c r="G119" s="193"/>
      <c r="H119" s="192"/>
      <c r="I119" s="192"/>
      <c r="J119" s="192"/>
      <c r="K119" s="192"/>
      <c r="L119" s="192"/>
      <c r="M119" s="192"/>
      <c r="N119" s="192"/>
      <c r="O119" s="192"/>
      <c r="P119" s="194"/>
      <c r="Q119" s="192"/>
      <c r="R119" s="192"/>
      <c r="S119" s="192"/>
      <c r="T119" s="192"/>
    </row>
    <row r="120" spans="1:20" x14ac:dyDescent="0.35">
      <c r="A120" s="164"/>
      <c r="B120" s="192"/>
      <c r="C120" s="192"/>
      <c r="D120" s="192"/>
      <c r="E120" s="192"/>
      <c r="F120" s="192"/>
      <c r="G120" s="193"/>
      <c r="H120" s="192"/>
      <c r="I120" s="192"/>
      <c r="J120" s="192"/>
      <c r="K120" s="192"/>
      <c r="L120" s="192"/>
      <c r="M120" s="192"/>
      <c r="N120" s="192"/>
      <c r="O120" s="192"/>
      <c r="P120" s="194"/>
      <c r="Q120" s="192"/>
      <c r="R120" s="192"/>
      <c r="S120" s="192"/>
      <c r="T120" s="192"/>
    </row>
    <row r="121" spans="1:20" x14ac:dyDescent="0.35">
      <c r="A121" s="164"/>
      <c r="B121" s="192"/>
      <c r="C121" s="192"/>
      <c r="D121" s="192"/>
      <c r="E121" s="192"/>
      <c r="F121" s="192"/>
      <c r="G121" s="193"/>
      <c r="H121" s="192"/>
      <c r="I121" s="192"/>
      <c r="J121" s="192"/>
      <c r="K121" s="192"/>
      <c r="L121" s="192"/>
      <c r="M121" s="192"/>
      <c r="N121" s="192"/>
      <c r="O121" s="192"/>
      <c r="P121" s="194"/>
      <c r="Q121" s="192"/>
      <c r="R121" s="192"/>
      <c r="S121" s="192"/>
      <c r="T121" s="192"/>
    </row>
    <row r="122" spans="1:20" x14ac:dyDescent="0.35">
      <c r="A122" s="164"/>
      <c r="B122" s="192"/>
      <c r="C122" s="192"/>
      <c r="D122" s="192"/>
      <c r="E122" s="192"/>
      <c r="F122" s="192"/>
      <c r="G122" s="193"/>
      <c r="H122" s="192"/>
      <c r="I122" s="192"/>
      <c r="J122" s="192"/>
      <c r="K122" s="192"/>
      <c r="L122" s="192"/>
      <c r="M122" s="192"/>
      <c r="N122" s="192"/>
      <c r="O122" s="192"/>
      <c r="P122" s="194"/>
      <c r="Q122" s="192"/>
      <c r="R122" s="192"/>
      <c r="S122" s="192"/>
      <c r="T122" s="192"/>
    </row>
    <row r="123" spans="1:20" x14ac:dyDescent="0.35">
      <c r="A123" s="164"/>
      <c r="B123" s="192"/>
      <c r="C123" s="192"/>
      <c r="D123" s="192"/>
      <c r="E123" s="192"/>
      <c r="F123" s="192"/>
      <c r="G123" s="193"/>
      <c r="H123" s="192"/>
      <c r="I123" s="192"/>
      <c r="J123" s="192"/>
      <c r="K123" s="192"/>
      <c r="L123" s="192"/>
      <c r="M123" s="192"/>
      <c r="N123" s="192"/>
      <c r="O123" s="192"/>
      <c r="P123" s="194"/>
      <c r="Q123" s="192"/>
      <c r="R123" s="192"/>
      <c r="S123" s="192"/>
      <c r="T123" s="192"/>
    </row>
    <row r="124" spans="1:20" x14ac:dyDescent="0.35">
      <c r="A124" s="164"/>
      <c r="B124" s="192"/>
      <c r="C124" s="192"/>
      <c r="D124" s="192"/>
      <c r="E124" s="192"/>
      <c r="F124" s="192"/>
      <c r="G124" s="193"/>
      <c r="H124" s="192"/>
      <c r="I124" s="192"/>
      <c r="J124" s="192"/>
      <c r="K124" s="192"/>
      <c r="L124" s="192"/>
      <c r="M124" s="192"/>
      <c r="N124" s="192"/>
      <c r="O124" s="192"/>
      <c r="P124" s="194"/>
      <c r="Q124" s="192"/>
      <c r="R124" s="192"/>
      <c r="S124" s="192"/>
      <c r="T124" s="192"/>
    </row>
    <row r="125" spans="1:20" x14ac:dyDescent="0.35">
      <c r="A125" s="164"/>
      <c r="B125" s="192"/>
      <c r="C125" s="192"/>
      <c r="D125" s="192"/>
      <c r="E125" s="192"/>
      <c r="F125" s="192"/>
      <c r="G125" s="193"/>
      <c r="H125" s="192"/>
      <c r="I125" s="192"/>
      <c r="J125" s="192"/>
      <c r="K125" s="192"/>
      <c r="L125" s="192"/>
      <c r="M125" s="192"/>
      <c r="N125" s="192"/>
      <c r="O125" s="192"/>
      <c r="P125" s="194"/>
      <c r="Q125" s="192"/>
      <c r="R125" s="192"/>
      <c r="S125" s="192"/>
      <c r="T125" s="192"/>
    </row>
    <row r="126" spans="1:20" x14ac:dyDescent="0.35">
      <c r="A126" s="164"/>
      <c r="B126" s="192"/>
      <c r="C126" s="192"/>
      <c r="D126" s="192"/>
      <c r="E126" s="192"/>
      <c r="F126" s="192"/>
      <c r="G126" s="193"/>
      <c r="H126" s="192"/>
      <c r="I126" s="192"/>
      <c r="J126" s="192"/>
      <c r="K126" s="192"/>
      <c r="L126" s="192"/>
      <c r="M126" s="192"/>
      <c r="N126" s="192"/>
      <c r="O126" s="192"/>
      <c r="P126" s="194"/>
      <c r="Q126" s="192"/>
      <c r="R126" s="192"/>
      <c r="S126" s="192"/>
      <c r="T126" s="192"/>
    </row>
    <row r="127" spans="1:20" x14ac:dyDescent="0.35">
      <c r="A127" s="164"/>
      <c r="B127" s="192"/>
      <c r="C127" s="192"/>
      <c r="D127" s="192"/>
      <c r="E127" s="192"/>
      <c r="F127" s="192"/>
      <c r="G127" s="193"/>
      <c r="H127" s="192"/>
      <c r="I127" s="192"/>
      <c r="J127" s="192"/>
      <c r="K127" s="192"/>
      <c r="L127" s="192"/>
      <c r="M127" s="192"/>
      <c r="N127" s="192"/>
      <c r="O127" s="192"/>
      <c r="P127" s="194"/>
      <c r="Q127" s="192"/>
      <c r="R127" s="192"/>
      <c r="S127" s="192"/>
      <c r="T127" s="192"/>
    </row>
    <row r="128" spans="1:20" x14ac:dyDescent="0.35">
      <c r="A128" s="164"/>
      <c r="B128" s="192"/>
      <c r="C128" s="192"/>
      <c r="D128" s="192"/>
      <c r="E128" s="192"/>
      <c r="F128" s="192"/>
      <c r="G128" s="193"/>
      <c r="H128" s="192"/>
      <c r="I128" s="192"/>
      <c r="J128" s="192"/>
      <c r="K128" s="192"/>
      <c r="L128" s="192"/>
      <c r="M128" s="192"/>
      <c r="N128" s="192"/>
      <c r="O128" s="192"/>
      <c r="P128" s="194"/>
      <c r="Q128" s="192"/>
      <c r="R128" s="192"/>
      <c r="S128" s="192"/>
      <c r="T128" s="192"/>
    </row>
    <row r="129" spans="1:20" x14ac:dyDescent="0.35">
      <c r="A129" s="164"/>
      <c r="B129" s="192"/>
      <c r="C129" s="192"/>
      <c r="D129" s="192"/>
      <c r="E129" s="192"/>
      <c r="F129" s="192"/>
      <c r="G129" s="193"/>
      <c r="H129" s="192"/>
      <c r="I129" s="192"/>
      <c r="J129" s="192"/>
      <c r="K129" s="192"/>
      <c r="L129" s="192"/>
      <c r="M129" s="192"/>
      <c r="N129" s="192"/>
      <c r="O129" s="192"/>
      <c r="P129" s="194"/>
      <c r="Q129" s="192"/>
      <c r="R129" s="192"/>
      <c r="S129" s="192"/>
      <c r="T129" s="192"/>
    </row>
    <row r="130" spans="1:20" x14ac:dyDescent="0.35">
      <c r="A130" s="164"/>
      <c r="B130" s="192"/>
      <c r="C130" s="192"/>
      <c r="D130" s="192"/>
      <c r="E130" s="192"/>
      <c r="F130" s="192"/>
      <c r="G130" s="193"/>
      <c r="H130" s="192"/>
      <c r="I130" s="192"/>
      <c r="J130" s="192"/>
      <c r="K130" s="192"/>
      <c r="L130" s="192"/>
      <c r="M130" s="192"/>
      <c r="N130" s="192"/>
      <c r="O130" s="192"/>
      <c r="P130" s="194"/>
      <c r="Q130" s="192"/>
      <c r="R130" s="192"/>
      <c r="S130" s="192"/>
      <c r="T130" s="192"/>
    </row>
    <row r="131" spans="1:20" x14ac:dyDescent="0.35">
      <c r="A131" s="164"/>
      <c r="B131" s="192"/>
      <c r="C131" s="192"/>
      <c r="D131" s="192"/>
      <c r="E131" s="192"/>
      <c r="F131" s="192"/>
      <c r="G131" s="193"/>
      <c r="H131" s="192"/>
      <c r="I131" s="192"/>
      <c r="J131" s="192"/>
      <c r="K131" s="192"/>
      <c r="L131" s="192"/>
      <c r="M131" s="192"/>
      <c r="N131" s="192"/>
      <c r="O131" s="192"/>
      <c r="P131" s="194"/>
      <c r="Q131" s="192"/>
      <c r="R131" s="192"/>
      <c r="S131" s="192"/>
      <c r="T131" s="192"/>
    </row>
    <row r="132" spans="1:20" x14ac:dyDescent="0.35">
      <c r="A132" s="164"/>
      <c r="B132" s="192"/>
      <c r="C132" s="192"/>
      <c r="D132" s="192"/>
      <c r="E132" s="192"/>
      <c r="F132" s="192"/>
      <c r="G132" s="193"/>
      <c r="H132" s="192"/>
      <c r="I132" s="192"/>
      <c r="J132" s="192"/>
      <c r="K132" s="192"/>
      <c r="L132" s="192"/>
      <c r="M132" s="192"/>
      <c r="N132" s="192"/>
      <c r="O132" s="192"/>
      <c r="P132" s="194"/>
      <c r="Q132" s="192"/>
      <c r="R132" s="192"/>
      <c r="S132" s="192"/>
      <c r="T132" s="192"/>
    </row>
    <row r="133" spans="1:20" x14ac:dyDescent="0.35">
      <c r="A133" s="164"/>
      <c r="B133" s="192"/>
      <c r="C133" s="192"/>
      <c r="D133" s="192"/>
      <c r="E133" s="192"/>
      <c r="F133" s="192"/>
      <c r="G133" s="193"/>
      <c r="H133" s="192"/>
      <c r="I133" s="192"/>
      <c r="J133" s="192"/>
      <c r="K133" s="192"/>
      <c r="L133" s="192"/>
      <c r="M133" s="192"/>
      <c r="N133" s="192"/>
      <c r="O133" s="192"/>
      <c r="P133" s="194"/>
      <c r="Q133" s="192"/>
      <c r="R133" s="192"/>
      <c r="S133" s="192"/>
      <c r="T133" s="192"/>
    </row>
    <row r="134" spans="1:20" x14ac:dyDescent="0.35">
      <c r="A134" s="164"/>
      <c r="B134" s="192"/>
      <c r="C134" s="192"/>
      <c r="D134" s="192"/>
      <c r="E134" s="192"/>
      <c r="F134" s="192"/>
      <c r="G134" s="193"/>
      <c r="H134" s="192"/>
      <c r="I134" s="192"/>
      <c r="J134" s="192"/>
      <c r="K134" s="192"/>
      <c r="L134" s="192"/>
      <c r="M134" s="192"/>
      <c r="N134" s="192"/>
      <c r="O134" s="192"/>
      <c r="P134" s="194"/>
      <c r="Q134" s="192"/>
      <c r="R134" s="192"/>
      <c r="S134" s="192"/>
      <c r="T134" s="192"/>
    </row>
    <row r="135" spans="1:20" x14ac:dyDescent="0.35">
      <c r="A135" s="164"/>
      <c r="B135" s="192"/>
      <c r="C135" s="192"/>
      <c r="D135" s="192"/>
      <c r="E135" s="192"/>
      <c r="F135" s="192"/>
      <c r="G135" s="193"/>
      <c r="H135" s="192"/>
      <c r="I135" s="192"/>
      <c r="J135" s="192"/>
      <c r="K135" s="192"/>
      <c r="L135" s="192"/>
      <c r="M135" s="192"/>
      <c r="N135" s="192"/>
      <c r="O135" s="192"/>
      <c r="P135" s="194"/>
      <c r="Q135" s="192"/>
      <c r="R135" s="192"/>
      <c r="S135" s="192"/>
      <c r="T135" s="192"/>
    </row>
    <row r="136" spans="1:20" x14ac:dyDescent="0.35">
      <c r="A136" s="164"/>
      <c r="B136" s="192"/>
      <c r="C136" s="192"/>
      <c r="D136" s="192"/>
      <c r="E136" s="192"/>
      <c r="F136" s="192"/>
      <c r="G136" s="193"/>
      <c r="H136" s="192"/>
      <c r="I136" s="192"/>
      <c r="J136" s="192"/>
      <c r="K136" s="192"/>
      <c r="L136" s="192"/>
      <c r="M136" s="192"/>
      <c r="N136" s="192"/>
      <c r="O136" s="192"/>
      <c r="P136" s="194"/>
      <c r="Q136" s="192"/>
      <c r="R136" s="192"/>
      <c r="S136" s="192"/>
      <c r="T136" s="192"/>
    </row>
    <row r="137" spans="1:20" x14ac:dyDescent="0.35">
      <c r="A137" s="164"/>
      <c r="B137" s="192"/>
      <c r="C137" s="192"/>
      <c r="D137" s="192"/>
      <c r="E137" s="192"/>
      <c r="F137" s="192"/>
      <c r="G137" s="193"/>
      <c r="H137" s="192"/>
      <c r="I137" s="192"/>
      <c r="J137" s="192"/>
      <c r="K137" s="192"/>
      <c r="L137" s="192"/>
      <c r="M137" s="192"/>
      <c r="N137" s="192"/>
      <c r="O137" s="192"/>
      <c r="P137" s="194"/>
      <c r="Q137" s="192"/>
      <c r="R137" s="192"/>
      <c r="S137" s="192"/>
      <c r="T137" s="192"/>
    </row>
    <row r="138" spans="1:20" x14ac:dyDescent="0.35">
      <c r="A138" s="164"/>
      <c r="B138" s="192"/>
      <c r="C138" s="192"/>
      <c r="D138" s="192"/>
      <c r="E138" s="192"/>
      <c r="F138" s="192"/>
      <c r="G138" s="193"/>
      <c r="H138" s="192"/>
      <c r="I138" s="192"/>
      <c r="J138" s="192"/>
      <c r="K138" s="192"/>
      <c r="L138" s="192"/>
      <c r="M138" s="192"/>
      <c r="N138" s="192"/>
      <c r="O138" s="192"/>
      <c r="P138" s="194"/>
      <c r="Q138" s="192"/>
      <c r="R138" s="192"/>
      <c r="S138" s="192"/>
      <c r="T138" s="192"/>
    </row>
    <row r="139" spans="1:20" x14ac:dyDescent="0.35">
      <c r="A139" s="164"/>
      <c r="B139" s="192"/>
      <c r="C139" s="192"/>
      <c r="D139" s="192"/>
      <c r="E139" s="192"/>
      <c r="F139" s="192"/>
      <c r="G139" s="193"/>
      <c r="H139" s="192"/>
      <c r="I139" s="192"/>
      <c r="J139" s="192"/>
      <c r="K139" s="192"/>
      <c r="L139" s="192"/>
      <c r="M139" s="192"/>
      <c r="N139" s="192"/>
      <c r="O139" s="192"/>
      <c r="P139" s="194"/>
      <c r="Q139" s="192"/>
      <c r="R139" s="192"/>
      <c r="S139" s="192"/>
      <c r="T139" s="192"/>
    </row>
    <row r="140" spans="1:20" x14ac:dyDescent="0.35">
      <c r="A140" s="164"/>
      <c r="B140" s="192"/>
      <c r="C140" s="192"/>
      <c r="D140" s="192"/>
      <c r="E140" s="192"/>
      <c r="F140" s="192"/>
      <c r="G140" s="193"/>
      <c r="H140" s="192"/>
      <c r="I140" s="192"/>
      <c r="J140" s="192"/>
      <c r="K140" s="192"/>
      <c r="L140" s="192"/>
      <c r="M140" s="192"/>
      <c r="N140" s="192"/>
      <c r="O140" s="192"/>
      <c r="P140" s="194"/>
      <c r="Q140" s="192"/>
      <c r="R140" s="192"/>
      <c r="S140" s="192"/>
      <c r="T140" s="192"/>
    </row>
    <row r="141" spans="1:20" x14ac:dyDescent="0.35">
      <c r="A141" s="164"/>
      <c r="B141" s="192"/>
      <c r="C141" s="192"/>
      <c r="D141" s="192"/>
      <c r="E141" s="192"/>
      <c r="F141" s="192"/>
      <c r="G141" s="193"/>
      <c r="H141" s="192"/>
      <c r="I141" s="192"/>
      <c r="J141" s="192"/>
      <c r="K141" s="192"/>
      <c r="L141" s="192"/>
      <c r="M141" s="192"/>
      <c r="N141" s="192"/>
      <c r="O141" s="192"/>
      <c r="P141" s="194"/>
      <c r="Q141" s="192"/>
      <c r="R141" s="192"/>
      <c r="S141" s="192"/>
      <c r="T141" s="192"/>
    </row>
    <row r="142" spans="1:20" x14ac:dyDescent="0.35">
      <c r="A142" s="164"/>
      <c r="B142" s="192"/>
      <c r="C142" s="192"/>
      <c r="D142" s="192"/>
      <c r="E142" s="192"/>
      <c r="F142" s="192"/>
      <c r="G142" s="193"/>
      <c r="H142" s="192"/>
      <c r="I142" s="192"/>
      <c r="J142" s="192"/>
      <c r="K142" s="192"/>
      <c r="L142" s="192"/>
      <c r="M142" s="192"/>
      <c r="N142" s="192"/>
      <c r="O142" s="192"/>
      <c r="P142" s="194"/>
      <c r="Q142" s="192"/>
      <c r="R142" s="192"/>
      <c r="S142" s="192"/>
      <c r="T142" s="192"/>
    </row>
    <row r="143" spans="1:20" x14ac:dyDescent="0.35">
      <c r="A143" s="164"/>
      <c r="B143" s="192"/>
      <c r="C143" s="192"/>
      <c r="D143" s="192"/>
      <c r="E143" s="192"/>
      <c r="F143" s="192"/>
      <c r="G143" s="193"/>
      <c r="H143" s="192"/>
      <c r="I143" s="192"/>
      <c r="J143" s="192"/>
      <c r="K143" s="192"/>
      <c r="L143" s="192"/>
      <c r="M143" s="192"/>
      <c r="N143" s="192"/>
      <c r="O143" s="192"/>
      <c r="P143" s="194"/>
      <c r="Q143" s="192"/>
      <c r="R143" s="192"/>
      <c r="S143" s="192"/>
      <c r="T143" s="192"/>
    </row>
    <row r="144" spans="1:20" x14ac:dyDescent="0.35">
      <c r="A144" s="164"/>
      <c r="B144" s="192"/>
      <c r="C144" s="192"/>
      <c r="D144" s="192"/>
      <c r="E144" s="192"/>
      <c r="F144" s="192"/>
      <c r="G144" s="193"/>
      <c r="H144" s="192"/>
      <c r="I144" s="192"/>
      <c r="J144" s="192"/>
      <c r="K144" s="192"/>
      <c r="L144" s="192"/>
      <c r="M144" s="192"/>
      <c r="N144" s="192"/>
      <c r="O144" s="192"/>
      <c r="P144" s="194"/>
      <c r="Q144" s="192"/>
      <c r="R144" s="192"/>
      <c r="S144" s="192"/>
      <c r="T144" s="192"/>
    </row>
    <row r="145" spans="1:20" x14ac:dyDescent="0.35">
      <c r="A145" s="164"/>
      <c r="B145" s="192"/>
      <c r="C145" s="192"/>
      <c r="D145" s="192"/>
      <c r="E145" s="192"/>
      <c r="F145" s="192"/>
      <c r="G145" s="193"/>
      <c r="H145" s="192"/>
      <c r="I145" s="192"/>
      <c r="J145" s="192"/>
      <c r="K145" s="192"/>
      <c r="L145" s="192"/>
      <c r="M145" s="192"/>
      <c r="N145" s="192"/>
      <c r="O145" s="192"/>
      <c r="P145" s="194"/>
      <c r="Q145" s="192"/>
      <c r="R145" s="192"/>
      <c r="S145" s="192"/>
      <c r="T145" s="192"/>
    </row>
    <row r="146" spans="1:20" x14ac:dyDescent="0.35">
      <c r="A146" s="164"/>
      <c r="B146" s="192"/>
      <c r="C146" s="192"/>
      <c r="D146" s="192"/>
      <c r="E146" s="192"/>
      <c r="F146" s="192"/>
      <c r="G146" s="193"/>
      <c r="H146" s="192"/>
      <c r="I146" s="192"/>
      <c r="J146" s="192"/>
      <c r="K146" s="192"/>
      <c r="L146" s="192"/>
      <c r="M146" s="192"/>
      <c r="N146" s="192"/>
      <c r="O146" s="192"/>
      <c r="P146" s="194"/>
      <c r="Q146" s="192"/>
      <c r="R146" s="192"/>
      <c r="S146" s="192"/>
      <c r="T146" s="192"/>
    </row>
    <row r="147" spans="1:20" x14ac:dyDescent="0.35">
      <c r="A147" s="164"/>
      <c r="B147" s="192"/>
      <c r="C147" s="192"/>
      <c r="D147" s="192"/>
      <c r="E147" s="192"/>
      <c r="F147" s="192"/>
      <c r="G147" s="193"/>
      <c r="H147" s="192"/>
      <c r="I147" s="192"/>
      <c r="J147" s="192"/>
      <c r="K147" s="192"/>
      <c r="L147" s="192"/>
      <c r="M147" s="192"/>
      <c r="N147" s="192"/>
      <c r="O147" s="192"/>
      <c r="P147" s="194"/>
      <c r="Q147" s="192"/>
      <c r="R147" s="192"/>
      <c r="S147" s="192"/>
      <c r="T147" s="192"/>
    </row>
    <row r="148" spans="1:20" x14ac:dyDescent="0.35">
      <c r="A148" s="164"/>
      <c r="B148" s="192"/>
      <c r="C148" s="192"/>
      <c r="D148" s="192"/>
      <c r="E148" s="192"/>
      <c r="F148" s="192"/>
      <c r="G148" s="193"/>
      <c r="H148" s="192"/>
      <c r="I148" s="192"/>
      <c r="J148" s="192"/>
      <c r="K148" s="192"/>
      <c r="L148" s="192"/>
      <c r="M148" s="192"/>
      <c r="N148" s="192"/>
      <c r="O148" s="192"/>
      <c r="P148" s="194"/>
      <c r="Q148" s="192"/>
      <c r="R148" s="192"/>
      <c r="S148" s="192"/>
      <c r="T148" s="192"/>
    </row>
    <row r="149" spans="1:20" x14ac:dyDescent="0.35">
      <c r="A149" s="164"/>
      <c r="B149" s="192"/>
      <c r="C149" s="192"/>
      <c r="D149" s="192"/>
      <c r="E149" s="192"/>
      <c r="F149" s="192"/>
      <c r="G149" s="193"/>
      <c r="H149" s="192"/>
      <c r="I149" s="192"/>
      <c r="J149" s="192"/>
      <c r="K149" s="192"/>
      <c r="L149" s="192"/>
      <c r="M149" s="192"/>
      <c r="N149" s="192"/>
      <c r="O149" s="192"/>
      <c r="P149" s="194"/>
      <c r="Q149" s="192"/>
      <c r="R149" s="192"/>
      <c r="S149" s="192"/>
      <c r="T149" s="192"/>
    </row>
    <row r="150" spans="1:20" x14ac:dyDescent="0.35">
      <c r="A150" s="164"/>
      <c r="B150" s="192"/>
      <c r="C150" s="192"/>
      <c r="D150" s="192"/>
      <c r="E150" s="192"/>
      <c r="F150" s="192"/>
      <c r="G150" s="193"/>
      <c r="H150" s="192"/>
      <c r="I150" s="192"/>
      <c r="J150" s="192"/>
      <c r="K150" s="192"/>
      <c r="L150" s="192"/>
      <c r="M150" s="192"/>
      <c r="N150" s="192"/>
      <c r="O150" s="192"/>
      <c r="P150" s="194"/>
      <c r="Q150" s="192"/>
      <c r="R150" s="192"/>
      <c r="S150" s="192"/>
      <c r="T150" s="192"/>
    </row>
    <row r="151" spans="1:20" x14ac:dyDescent="0.35">
      <c r="A151" s="164"/>
      <c r="B151" s="192"/>
      <c r="C151" s="192"/>
      <c r="D151" s="192"/>
      <c r="E151" s="192"/>
      <c r="F151" s="192"/>
      <c r="G151" s="193"/>
      <c r="H151" s="192"/>
      <c r="I151" s="192"/>
      <c r="J151" s="192"/>
      <c r="K151" s="192"/>
      <c r="L151" s="192"/>
      <c r="M151" s="192"/>
      <c r="N151" s="192"/>
      <c r="O151" s="192"/>
      <c r="P151" s="194"/>
      <c r="Q151" s="192"/>
      <c r="R151" s="192"/>
      <c r="S151" s="192"/>
      <c r="T151" s="192"/>
    </row>
    <row r="152" spans="1:20" x14ac:dyDescent="0.35">
      <c r="A152" s="164"/>
      <c r="B152" s="192"/>
      <c r="C152" s="192"/>
      <c r="D152" s="192"/>
      <c r="E152" s="192"/>
      <c r="F152" s="192"/>
      <c r="G152" s="193"/>
      <c r="H152" s="192"/>
      <c r="I152" s="192"/>
      <c r="J152" s="192"/>
      <c r="K152" s="192"/>
      <c r="L152" s="192"/>
      <c r="M152" s="192"/>
      <c r="N152" s="192"/>
      <c r="O152" s="192"/>
      <c r="P152" s="194"/>
      <c r="Q152" s="192"/>
      <c r="R152" s="192"/>
      <c r="S152" s="192"/>
      <c r="T152" s="192"/>
    </row>
    <row r="153" spans="1:20" x14ac:dyDescent="0.35">
      <c r="A153" s="164"/>
      <c r="B153" s="192"/>
      <c r="C153" s="192"/>
      <c r="D153" s="192"/>
      <c r="E153" s="192"/>
      <c r="F153" s="192"/>
      <c r="G153" s="193"/>
      <c r="H153" s="192"/>
      <c r="I153" s="192"/>
      <c r="J153" s="192"/>
      <c r="K153" s="192"/>
      <c r="L153" s="192"/>
      <c r="M153" s="192"/>
      <c r="N153" s="192"/>
      <c r="O153" s="192"/>
      <c r="P153" s="194"/>
      <c r="Q153" s="192"/>
      <c r="R153" s="192"/>
      <c r="S153" s="192"/>
      <c r="T153" s="192"/>
    </row>
    <row r="154" spans="1:20" x14ac:dyDescent="0.35">
      <c r="A154" s="164"/>
      <c r="B154" s="192"/>
      <c r="C154" s="192"/>
      <c r="D154" s="192"/>
      <c r="E154" s="192"/>
      <c r="F154" s="192"/>
      <c r="G154" s="193"/>
      <c r="H154" s="192"/>
      <c r="I154" s="192"/>
      <c r="J154" s="192"/>
      <c r="K154" s="192"/>
      <c r="L154" s="192"/>
      <c r="M154" s="192"/>
      <c r="N154" s="192"/>
      <c r="O154" s="192"/>
      <c r="P154" s="194"/>
      <c r="Q154" s="192"/>
      <c r="R154" s="192"/>
      <c r="S154" s="192"/>
      <c r="T154" s="192"/>
    </row>
  </sheetData>
  <mergeCells count="6">
    <mergeCell ref="A4:T4"/>
    <mergeCell ref="A8:I8"/>
    <mergeCell ref="J8:Q8"/>
    <mergeCell ref="R8:T8"/>
    <mergeCell ref="A2:T2"/>
    <mergeCell ref="A3:T3"/>
  </mergeCells>
  <phoneticPr fontId="2" type="noConversion"/>
  <pageMargins left="0.42" right="0.19685039370078741" top="0.23" bottom="0.21" header="0.15748031496062992" footer="0.15748031496062992"/>
  <pageSetup paperSize="9" scale="44" orientation="landscape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opLeftCell="A8" workbookViewId="0">
      <selection activeCell="H20" sqref="H20"/>
    </sheetView>
  </sheetViews>
  <sheetFormatPr defaultColWidth="16.7109375" defaultRowHeight="21" x14ac:dyDescent="0.35"/>
  <cols>
    <col min="1" max="1" width="48" style="6" customWidth="1"/>
    <col min="2" max="2" width="15" style="6" bestFit="1" customWidth="1"/>
    <col min="3" max="3" width="12.28515625" style="6" customWidth="1"/>
    <col min="4" max="4" width="14.140625" style="6" customWidth="1"/>
    <col min="5" max="5" width="15" style="6" customWidth="1"/>
    <col min="6" max="6" width="15.42578125" style="6" customWidth="1"/>
    <col min="7" max="7" width="11.7109375" style="6" customWidth="1"/>
    <col min="8" max="8" width="8.7109375" style="6" customWidth="1"/>
    <col min="9" max="9" width="15.7109375" style="6" customWidth="1"/>
    <col min="10" max="10" width="17.85546875" style="6" bestFit="1" customWidth="1"/>
    <col min="11" max="11" width="15.7109375" style="6" customWidth="1"/>
    <col min="12" max="12" width="16.42578125" style="6" bestFit="1" customWidth="1"/>
    <col min="13" max="13" width="16.42578125" style="6" customWidth="1"/>
    <col min="14" max="14" width="17.85546875" style="6" bestFit="1" customWidth="1"/>
    <col min="15" max="15" width="11.7109375" style="6" customWidth="1"/>
    <col min="16" max="16" width="10.7109375" style="6" customWidth="1"/>
    <col min="17" max="17" width="15.85546875" style="6" bestFit="1" customWidth="1"/>
    <col min="18" max="20" width="14.5703125" style="6" bestFit="1" customWidth="1"/>
    <col min="21" max="23" width="16.7109375" style="6" customWidth="1"/>
    <col min="24" max="24" width="6.85546875" style="6" bestFit="1" customWidth="1"/>
    <col min="25" max="16384" width="16.7109375" style="6"/>
  </cols>
  <sheetData>
    <row r="1" spans="1:20" x14ac:dyDescent="0.35">
      <c r="T1" s="185" t="s">
        <v>111</v>
      </c>
    </row>
    <row r="2" spans="1:20" ht="26.25" x14ac:dyDescent="0.4">
      <c r="A2" s="340" t="s">
        <v>229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</row>
    <row r="3" spans="1:20" ht="26.25" x14ac:dyDescent="0.4">
      <c r="A3" s="340" t="s">
        <v>187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</row>
    <row r="4" spans="1:20" s="22" customFormat="1" ht="26.25" x14ac:dyDescent="0.4">
      <c r="A4" s="348" t="s">
        <v>223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</row>
    <row r="5" spans="1:20" s="49" customFormat="1" ht="26.25" x14ac:dyDescent="0.4"/>
    <row r="6" spans="1:20" s="22" customFormat="1" ht="26.25" x14ac:dyDescent="0.4">
      <c r="A6" s="90" t="s">
        <v>180</v>
      </c>
    </row>
    <row r="7" spans="1:20" s="22" customFormat="1" ht="26.25" x14ac:dyDescent="0.4">
      <c r="A7" s="90"/>
    </row>
    <row r="8" spans="1:20" s="22" customFormat="1" ht="26.25" x14ac:dyDescent="0.4">
      <c r="A8" s="349" t="s">
        <v>191</v>
      </c>
      <c r="B8" s="350"/>
      <c r="C8" s="350"/>
      <c r="D8" s="350"/>
      <c r="E8" s="350"/>
      <c r="F8" s="350"/>
      <c r="G8" s="350"/>
      <c r="H8" s="350"/>
      <c r="I8" s="351"/>
      <c r="J8" s="350" t="s">
        <v>224</v>
      </c>
      <c r="K8" s="350"/>
      <c r="L8" s="350"/>
      <c r="M8" s="350"/>
      <c r="N8" s="350"/>
      <c r="O8" s="350"/>
      <c r="P8" s="350"/>
      <c r="Q8" s="351"/>
      <c r="R8" s="349" t="s">
        <v>37</v>
      </c>
      <c r="S8" s="350"/>
      <c r="T8" s="351"/>
    </row>
    <row r="9" spans="1:20" s="60" customFormat="1" ht="23.25" x14ac:dyDescent="0.35">
      <c r="A9" s="59" t="s">
        <v>184</v>
      </c>
      <c r="B9" s="59" t="s">
        <v>27</v>
      </c>
      <c r="C9" s="59" t="s">
        <v>28</v>
      </c>
      <c r="D9" s="59" t="s">
        <v>9</v>
      </c>
      <c r="E9" s="59" t="s">
        <v>38</v>
      </c>
      <c r="F9" s="59" t="s">
        <v>39</v>
      </c>
      <c r="G9" s="59" t="s">
        <v>31</v>
      </c>
      <c r="H9" s="59" t="s">
        <v>40</v>
      </c>
      <c r="I9" s="59" t="s">
        <v>39</v>
      </c>
      <c r="J9" s="59" t="s">
        <v>27</v>
      </c>
      <c r="K9" s="59" t="s">
        <v>28</v>
      </c>
      <c r="L9" s="59" t="s">
        <v>9</v>
      </c>
      <c r="M9" s="59" t="s">
        <v>38</v>
      </c>
      <c r="N9" s="59" t="s">
        <v>39</v>
      </c>
      <c r="O9" s="59" t="s">
        <v>31</v>
      </c>
      <c r="P9" s="59" t="s">
        <v>40</v>
      </c>
      <c r="Q9" s="59" t="s">
        <v>39</v>
      </c>
      <c r="R9" s="59" t="s">
        <v>39</v>
      </c>
      <c r="S9" s="59" t="s">
        <v>31</v>
      </c>
      <c r="T9" s="59" t="s">
        <v>39</v>
      </c>
    </row>
    <row r="10" spans="1:20" s="60" customFormat="1" ht="23.25" x14ac:dyDescent="0.35">
      <c r="A10" s="61"/>
      <c r="B10" s="61" t="s">
        <v>41</v>
      </c>
      <c r="C10" s="61" t="s">
        <v>41</v>
      </c>
      <c r="D10" s="61"/>
      <c r="E10" s="61" t="s">
        <v>42</v>
      </c>
      <c r="F10" s="61" t="s">
        <v>10</v>
      </c>
      <c r="G10" s="61"/>
      <c r="H10" s="61" t="s">
        <v>43</v>
      </c>
      <c r="I10" s="61" t="s">
        <v>44</v>
      </c>
      <c r="J10" s="61" t="s">
        <v>41</v>
      </c>
      <c r="K10" s="61" t="s">
        <v>41</v>
      </c>
      <c r="L10" s="61"/>
      <c r="M10" s="61" t="s">
        <v>42</v>
      </c>
      <c r="N10" s="61" t="s">
        <v>10</v>
      </c>
      <c r="O10" s="61"/>
      <c r="P10" s="61" t="s">
        <v>43</v>
      </c>
      <c r="Q10" s="61" t="s">
        <v>44</v>
      </c>
      <c r="R10" s="61" t="s">
        <v>10</v>
      </c>
      <c r="S10" s="61"/>
      <c r="T10" s="61" t="s">
        <v>44</v>
      </c>
    </row>
    <row r="11" spans="1:20" s="60" customFormat="1" ht="23.25" x14ac:dyDescent="0.35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107"/>
      <c r="P11" s="58"/>
      <c r="Q11" s="58"/>
      <c r="R11" s="25" t="s">
        <v>132</v>
      </c>
      <c r="S11" s="25" t="s">
        <v>132</v>
      </c>
      <c r="T11" s="25" t="s">
        <v>132</v>
      </c>
    </row>
    <row r="12" spans="1:20" s="60" customFormat="1" ht="23.25" x14ac:dyDescent="0.35">
      <c r="A12" s="206" t="s">
        <v>1</v>
      </c>
      <c r="B12" s="206" t="s">
        <v>2</v>
      </c>
      <c r="C12" s="206" t="s">
        <v>3</v>
      </c>
      <c r="D12" s="206" t="s">
        <v>4</v>
      </c>
      <c r="E12" s="206" t="s">
        <v>5</v>
      </c>
      <c r="F12" s="206" t="s">
        <v>126</v>
      </c>
      <c r="G12" s="206" t="s">
        <v>58</v>
      </c>
      <c r="H12" s="206" t="s">
        <v>59</v>
      </c>
      <c r="I12" s="206" t="s">
        <v>123</v>
      </c>
      <c r="J12" s="206" t="s">
        <v>85</v>
      </c>
      <c r="K12" s="206" t="s">
        <v>114</v>
      </c>
      <c r="L12" s="206" t="s">
        <v>115</v>
      </c>
      <c r="M12" s="206" t="s">
        <v>61</v>
      </c>
      <c r="N12" s="206" t="s">
        <v>62</v>
      </c>
      <c r="O12" s="206" t="s">
        <v>63</v>
      </c>
      <c r="P12" s="206" t="s">
        <v>89</v>
      </c>
      <c r="Q12" s="206" t="s">
        <v>127</v>
      </c>
      <c r="R12" s="206" t="s">
        <v>128</v>
      </c>
      <c r="S12" s="206" t="s">
        <v>129</v>
      </c>
      <c r="T12" s="206" t="s">
        <v>154</v>
      </c>
    </row>
    <row r="13" spans="1:20" s="60" customFormat="1" ht="23.25" x14ac:dyDescent="0.35">
      <c r="A13" s="109"/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10"/>
      <c r="P13" s="109"/>
      <c r="Q13" s="109"/>
      <c r="R13" s="155" t="s">
        <v>130</v>
      </c>
      <c r="S13" s="155" t="s">
        <v>131</v>
      </c>
      <c r="T13" s="155" t="s">
        <v>155</v>
      </c>
    </row>
    <row r="14" spans="1:20" ht="42" x14ac:dyDescent="0.35">
      <c r="A14" s="249" t="s">
        <v>216</v>
      </c>
      <c r="B14" s="190"/>
      <c r="C14" s="190"/>
      <c r="D14" s="87"/>
      <c r="E14" s="87"/>
      <c r="F14" s="87"/>
      <c r="G14" s="88"/>
      <c r="H14" s="252" t="s">
        <v>35</v>
      </c>
      <c r="I14" s="308"/>
      <c r="J14" s="87"/>
      <c r="K14" s="87"/>
      <c r="L14" s="87"/>
      <c r="M14" s="87"/>
      <c r="N14" s="87"/>
      <c r="O14" s="88"/>
      <c r="P14" s="228" t="s">
        <v>35</v>
      </c>
      <c r="Q14" s="87"/>
      <c r="R14" s="332"/>
      <c r="S14" s="332"/>
      <c r="T14" s="332"/>
    </row>
    <row r="15" spans="1:20" ht="42" x14ac:dyDescent="0.35">
      <c r="A15" s="244" t="s">
        <v>217</v>
      </c>
      <c r="B15" s="188"/>
      <c r="C15" s="188"/>
      <c r="D15" s="54"/>
      <c r="E15" s="54"/>
      <c r="F15" s="54"/>
      <c r="G15" s="250"/>
      <c r="H15" s="252" t="s">
        <v>35</v>
      </c>
      <c r="I15" s="311"/>
      <c r="J15" s="190">
        <v>1135828.17</v>
      </c>
      <c r="K15" s="87">
        <v>2743.74</v>
      </c>
      <c r="L15" s="87">
        <v>74009.58</v>
      </c>
      <c r="M15" s="87">
        <v>113757</v>
      </c>
      <c r="N15" s="87">
        <f>SUM(J15:M15)</f>
        <v>1326338.49</v>
      </c>
      <c r="O15" s="226">
        <v>66</v>
      </c>
      <c r="P15" s="228" t="s">
        <v>35</v>
      </c>
      <c r="Q15" s="54">
        <v>20096.04</v>
      </c>
      <c r="R15" s="334"/>
      <c r="S15" s="333"/>
      <c r="T15" s="333"/>
    </row>
    <row r="16" spans="1:20" ht="42" x14ac:dyDescent="0.35">
      <c r="A16" s="244" t="s">
        <v>218</v>
      </c>
      <c r="B16" s="190">
        <v>14754726.619999999</v>
      </c>
      <c r="C16" s="190">
        <v>-486.24</v>
      </c>
      <c r="D16" s="87">
        <v>992139.94</v>
      </c>
      <c r="E16" s="87">
        <v>1508173.33</v>
      </c>
      <c r="F16" s="87">
        <v>17254553.649999999</v>
      </c>
      <c r="G16" s="228">
        <v>7247</v>
      </c>
      <c r="H16" s="252" t="s">
        <v>35</v>
      </c>
      <c r="I16" s="308">
        <f>F16/G16</f>
        <v>2380.9236442665929</v>
      </c>
      <c r="J16" s="188">
        <v>19308592.809999999</v>
      </c>
      <c r="K16" s="54">
        <v>46643.7</v>
      </c>
      <c r="L16" s="54">
        <v>1258163.1200000001</v>
      </c>
      <c r="M16" s="54">
        <v>1933874.09</v>
      </c>
      <c r="N16" s="54">
        <v>22547273.719999999</v>
      </c>
      <c r="O16" s="86">
        <v>7673</v>
      </c>
      <c r="P16" s="228" t="s">
        <v>35</v>
      </c>
      <c r="Q16" s="87">
        <v>2938.52</v>
      </c>
      <c r="R16" s="333">
        <f t="shared" ref="R16:R21" si="0">(N16-F16)*(100/F16)</f>
        <v>30.67433778560827</v>
      </c>
      <c r="S16" s="333">
        <f t="shared" ref="S16:S21" si="1">(O16-G16)*(100/G16)</f>
        <v>5.8782944666758654</v>
      </c>
      <c r="T16" s="333">
        <f t="shared" ref="T16:T21" si="2">(Q16-I16)*(100/I16)</f>
        <v>23.419329598247835</v>
      </c>
    </row>
    <row r="17" spans="1:20" x14ac:dyDescent="0.35">
      <c r="A17" s="241" t="s">
        <v>219</v>
      </c>
      <c r="B17" s="190">
        <v>5269545.22</v>
      </c>
      <c r="C17" s="190">
        <v>-173.66</v>
      </c>
      <c r="D17" s="87">
        <v>354335.69</v>
      </c>
      <c r="E17" s="87">
        <v>538633.32999999996</v>
      </c>
      <c r="F17" s="87">
        <v>6162340.5899999999</v>
      </c>
      <c r="G17" s="228">
        <v>939</v>
      </c>
      <c r="H17" s="228" t="s">
        <v>35</v>
      </c>
      <c r="I17" s="308">
        <f t="shared" ref="I17:I21" si="3">F17/G17</f>
        <v>6562.6630351437698</v>
      </c>
      <c r="J17" s="190">
        <v>17415617.879999999</v>
      </c>
      <c r="K17" s="87">
        <v>42070.78</v>
      </c>
      <c r="L17" s="87">
        <v>1134813.78</v>
      </c>
      <c r="M17" s="87">
        <v>1744278.33</v>
      </c>
      <c r="N17" s="87">
        <f>SUM(J17:M17)</f>
        <v>20336780.770000003</v>
      </c>
      <c r="O17" s="226">
        <v>2087</v>
      </c>
      <c r="P17" s="228" t="s">
        <v>35</v>
      </c>
      <c r="Q17" s="87">
        <v>9744.5</v>
      </c>
      <c r="R17" s="333">
        <f t="shared" si="0"/>
        <v>230.01714970123072</v>
      </c>
      <c r="S17" s="333">
        <f t="shared" si="1"/>
        <v>122.25772097976571</v>
      </c>
      <c r="T17" s="333">
        <f t="shared" si="2"/>
        <v>48.483930194452306</v>
      </c>
    </row>
    <row r="18" spans="1:20" x14ac:dyDescent="0.35">
      <c r="A18" s="327" t="s">
        <v>279</v>
      </c>
      <c r="B18" s="190">
        <v>11592999.49</v>
      </c>
      <c r="C18" s="190">
        <v>-382.04</v>
      </c>
      <c r="D18" s="87">
        <v>779538.33</v>
      </c>
      <c r="E18" s="87">
        <v>1184993.33</v>
      </c>
      <c r="F18" s="87">
        <v>13557149.289999999</v>
      </c>
      <c r="G18" s="228">
        <v>2381</v>
      </c>
      <c r="H18" s="228" t="s">
        <v>35</v>
      </c>
      <c r="I18" s="308">
        <f t="shared" si="3"/>
        <v>5693.8888240235192</v>
      </c>
      <c r="J18" s="190"/>
      <c r="K18" s="87"/>
      <c r="L18" s="87"/>
      <c r="M18" s="87"/>
      <c r="N18" s="87"/>
      <c r="O18" s="226"/>
      <c r="P18" s="228"/>
      <c r="Q18" s="87"/>
      <c r="R18" s="333">
        <f t="shared" si="0"/>
        <v>-100</v>
      </c>
      <c r="S18" s="333">
        <f t="shared" si="1"/>
        <v>-100</v>
      </c>
      <c r="T18" s="333">
        <f t="shared" si="2"/>
        <v>-100</v>
      </c>
    </row>
    <row r="19" spans="1:20" x14ac:dyDescent="0.35">
      <c r="A19" s="327" t="s">
        <v>280</v>
      </c>
      <c r="B19" s="190">
        <v>3515030.15</v>
      </c>
      <c r="C19" s="190">
        <v>-115.77</v>
      </c>
      <c r="D19" s="87">
        <v>236223.8</v>
      </c>
      <c r="E19" s="87">
        <v>359088.89</v>
      </c>
      <c r="F19" s="87">
        <v>4108227.06</v>
      </c>
      <c r="G19" s="228">
        <v>333</v>
      </c>
      <c r="H19" s="228" t="s">
        <v>35</v>
      </c>
      <c r="I19" s="308">
        <f t="shared" si="3"/>
        <v>12337.018198198199</v>
      </c>
      <c r="J19" s="190"/>
      <c r="K19" s="87"/>
      <c r="L19" s="87"/>
      <c r="M19" s="87"/>
      <c r="N19" s="87"/>
      <c r="O19" s="226"/>
      <c r="P19" s="228"/>
      <c r="Q19" s="87"/>
      <c r="R19" s="333">
        <f t="shared" si="0"/>
        <v>-100</v>
      </c>
      <c r="S19" s="333">
        <f t="shared" si="1"/>
        <v>-100</v>
      </c>
      <c r="T19" s="333">
        <f t="shared" si="2"/>
        <v>-100</v>
      </c>
    </row>
    <row r="20" spans="1:20" x14ac:dyDescent="0.35">
      <c r="A20" s="238"/>
      <c r="B20" s="188"/>
      <c r="C20" s="188"/>
      <c r="D20" s="54"/>
      <c r="E20" s="54"/>
      <c r="F20" s="54"/>
      <c r="G20" s="54"/>
      <c r="H20" s="326"/>
      <c r="I20" s="308"/>
      <c r="J20" s="54"/>
      <c r="K20" s="54"/>
      <c r="L20" s="54"/>
      <c r="M20" s="54"/>
      <c r="N20" s="54"/>
      <c r="O20" s="250"/>
      <c r="P20" s="326"/>
      <c r="Q20" s="54"/>
      <c r="R20" s="333"/>
      <c r="S20" s="333"/>
      <c r="T20" s="333"/>
    </row>
    <row r="21" spans="1:20" s="3" customFormat="1" ht="24" thickBot="1" x14ac:dyDescent="0.4">
      <c r="A21" s="91" t="s">
        <v>45</v>
      </c>
      <c r="B21" s="328">
        <v>35130301.469999999</v>
      </c>
      <c r="C21" s="328">
        <v>-1157.71</v>
      </c>
      <c r="D21" s="328">
        <v>2362237.96</v>
      </c>
      <c r="E21" s="328">
        <v>3590888.87</v>
      </c>
      <c r="F21" s="328">
        <v>41082270.590000004</v>
      </c>
      <c r="G21" s="329">
        <v>10900</v>
      </c>
      <c r="H21" s="330" t="s">
        <v>35</v>
      </c>
      <c r="I21" s="331">
        <f t="shared" si="3"/>
        <v>3769.0156504587158</v>
      </c>
      <c r="J21" s="328">
        <v>37860038.859999999</v>
      </c>
      <c r="K21" s="328">
        <v>91458.22</v>
      </c>
      <c r="L21" s="328">
        <v>2466986.48</v>
      </c>
      <c r="M21" s="328">
        <v>3791909.42</v>
      </c>
      <c r="N21" s="328">
        <v>44210392.979999997</v>
      </c>
      <c r="O21" s="329">
        <v>9826</v>
      </c>
      <c r="P21" s="330" t="s">
        <v>35</v>
      </c>
      <c r="Q21" s="174">
        <v>4499.33</v>
      </c>
      <c r="R21" s="335">
        <f t="shared" si="0"/>
        <v>7.6142879764815667</v>
      </c>
      <c r="S21" s="335">
        <f t="shared" si="1"/>
        <v>-9.8532110091743128</v>
      </c>
      <c r="T21" s="335">
        <f t="shared" si="2"/>
        <v>19.376792703219468</v>
      </c>
    </row>
    <row r="22" spans="1:20" ht="21.75" thickTop="1" x14ac:dyDescent="0.35"/>
    <row r="24" spans="1:20" ht="26.25" x14ac:dyDescent="0.4">
      <c r="A24" s="181" t="s">
        <v>180</v>
      </c>
    </row>
    <row r="25" spans="1:20" x14ac:dyDescent="0.35">
      <c r="A25" s="191" t="s">
        <v>174</v>
      </c>
    </row>
    <row r="26" spans="1:20" x14ac:dyDescent="0.35">
      <c r="A26" s="195"/>
      <c r="B26" s="195" t="s">
        <v>294</v>
      </c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5"/>
      <c r="T26" s="195"/>
    </row>
    <row r="27" spans="1:20" x14ac:dyDescent="0.35">
      <c r="A27" s="164" t="s">
        <v>109</v>
      </c>
      <c r="B27" s="195" t="s">
        <v>299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</row>
    <row r="28" spans="1:20" x14ac:dyDescent="0.35">
      <c r="A28" s="164" t="s">
        <v>110</v>
      </c>
      <c r="B28" s="195" t="s">
        <v>300</v>
      </c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</row>
    <row r="29" spans="1:20" x14ac:dyDescent="0.35">
      <c r="A29" s="164" t="s">
        <v>295</v>
      </c>
      <c r="B29" s="195" t="s">
        <v>301</v>
      </c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</row>
    <row r="30" spans="1:20" x14ac:dyDescent="0.35">
      <c r="A30" s="164" t="s">
        <v>296</v>
      </c>
      <c r="B30" s="195" t="s">
        <v>302</v>
      </c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</row>
    <row r="31" spans="1:20" x14ac:dyDescent="0.35">
      <c r="A31" s="164" t="s">
        <v>297</v>
      </c>
      <c r="B31" s="195" t="s">
        <v>303</v>
      </c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5"/>
    </row>
    <row r="32" spans="1:20" x14ac:dyDescent="0.35">
      <c r="A32" s="164" t="s">
        <v>298</v>
      </c>
      <c r="B32" s="195" t="s">
        <v>304</v>
      </c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  <c r="T32" s="195"/>
    </row>
    <row r="33" spans="1:20" x14ac:dyDescent="0.35">
      <c r="A33" s="164"/>
      <c r="B33" s="195" t="s">
        <v>306</v>
      </c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</row>
    <row r="34" spans="1:20" x14ac:dyDescent="0.35">
      <c r="A34" s="164"/>
      <c r="B34" s="195" t="s">
        <v>305</v>
      </c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</row>
  </sheetData>
  <mergeCells count="6">
    <mergeCell ref="A4:T4"/>
    <mergeCell ref="A8:I8"/>
    <mergeCell ref="J8:Q8"/>
    <mergeCell ref="R8:T8"/>
    <mergeCell ref="A2:T2"/>
    <mergeCell ref="A3:T3"/>
  </mergeCells>
  <phoneticPr fontId="2" type="noConversion"/>
  <pageMargins left="0.23622047244094491" right="0.15748031496062992" top="0.43307086614173229" bottom="0.31496062992125984" header="0.23622047244094491" footer="0.19685039370078741"/>
  <pageSetup paperSize="9" scale="46" orientation="landscape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topLeftCell="A13" zoomScaleNormal="100" workbookViewId="0">
      <selection activeCell="B16" sqref="B16"/>
    </sheetView>
  </sheetViews>
  <sheetFormatPr defaultRowHeight="21" x14ac:dyDescent="0.35"/>
  <cols>
    <col min="1" max="1" width="44.85546875" style="114" customWidth="1"/>
    <col min="2" max="2" width="30.28515625" style="45" customWidth="1"/>
    <col min="3" max="3" width="29.140625" style="45" customWidth="1"/>
    <col min="4" max="4" width="27.140625" style="45" customWidth="1"/>
    <col min="5" max="5" width="19.140625" style="45" customWidth="1"/>
    <col min="6" max="6" width="24.42578125" style="40" customWidth="1"/>
    <col min="7" max="7" width="23" style="45" customWidth="1"/>
    <col min="8" max="8" width="19.85546875" style="45" customWidth="1"/>
    <col min="9" max="9" width="17.42578125" style="45" customWidth="1"/>
    <col min="10" max="10" width="16.28515625" style="45" customWidth="1"/>
    <col min="11" max="11" width="27.28515625" style="40" customWidth="1"/>
    <col min="12" max="12" width="47.28515625" style="36" customWidth="1"/>
    <col min="13" max="13" width="36.140625" style="114" customWidth="1"/>
    <col min="14" max="14" width="26.28515625" style="45" customWidth="1"/>
    <col min="15" max="15" width="32.28515625" style="45" customWidth="1"/>
    <col min="16" max="16" width="31" style="45" customWidth="1"/>
    <col min="17" max="17" width="29.7109375" style="45" customWidth="1"/>
    <col min="18" max="18" width="24.140625" style="40" customWidth="1"/>
    <col min="19" max="19" width="17.85546875" style="45" bestFit="1" customWidth="1"/>
    <col min="20" max="20" width="16.7109375" style="45" customWidth="1"/>
    <col min="21" max="21" width="20" style="45" customWidth="1"/>
    <col min="22" max="22" width="15" style="45" customWidth="1"/>
    <col min="23" max="23" width="16.42578125" style="40" customWidth="1"/>
    <col min="24" max="24" width="17.28515625" style="36" customWidth="1"/>
    <col min="25" max="26" width="16.5703125" style="36" customWidth="1"/>
    <col min="27" max="27" width="16.7109375" style="36" customWidth="1"/>
    <col min="28" max="28" width="16.5703125" style="45" customWidth="1"/>
    <col min="29" max="29" width="14.140625" style="45" customWidth="1"/>
    <col min="30" max="30" width="12.85546875" style="45" bestFit="1" customWidth="1"/>
    <col min="31" max="31" width="8.140625" style="45" bestFit="1" customWidth="1"/>
    <col min="32" max="32" width="18.28515625" style="45" bestFit="1" customWidth="1"/>
    <col min="33" max="33" width="14.42578125" style="45" customWidth="1"/>
    <col min="34" max="35" width="18.28515625" style="32" bestFit="1" customWidth="1"/>
    <col min="36" max="36" width="14.28515625" style="32" bestFit="1" customWidth="1"/>
    <col min="37" max="16384" width="9.140625" style="32"/>
  </cols>
  <sheetData>
    <row r="1" spans="1:37" x14ac:dyDescent="0.35">
      <c r="L1" s="185" t="s">
        <v>111</v>
      </c>
      <c r="AA1" s="185" t="s">
        <v>111</v>
      </c>
    </row>
    <row r="2" spans="1:37" ht="26.25" x14ac:dyDescent="0.4">
      <c r="A2" s="340" t="s">
        <v>229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 t="s">
        <v>229</v>
      </c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AA2" s="185"/>
    </row>
    <row r="3" spans="1:37" ht="26.25" x14ac:dyDescent="0.4">
      <c r="A3" s="340" t="s">
        <v>187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 t="s">
        <v>183</v>
      </c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AA3" s="185"/>
    </row>
    <row r="4" spans="1:37" s="48" customFormat="1" ht="26.25" x14ac:dyDescent="0.4">
      <c r="A4" s="344" t="s">
        <v>220</v>
      </c>
      <c r="B4" s="344"/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 t="s">
        <v>220</v>
      </c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103"/>
      <c r="Z4" s="103"/>
      <c r="AA4" s="103"/>
      <c r="AB4" s="47"/>
      <c r="AC4" s="47"/>
      <c r="AD4" s="47"/>
      <c r="AE4" s="47"/>
      <c r="AF4" s="47"/>
      <c r="AG4" s="47"/>
    </row>
    <row r="5" spans="1:37" s="48" customFormat="1" ht="26.25" x14ac:dyDescent="0.4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47"/>
      <c r="AC5" s="47"/>
      <c r="AD5" s="47"/>
      <c r="AE5" s="47"/>
      <c r="AF5" s="47"/>
      <c r="AG5" s="47"/>
    </row>
    <row r="6" spans="1:37" s="48" customFormat="1" ht="26.25" x14ac:dyDescent="0.4">
      <c r="A6" s="115" t="s">
        <v>181</v>
      </c>
      <c r="B6" s="47"/>
      <c r="C6" s="47"/>
      <c r="D6" s="47"/>
      <c r="E6" s="47"/>
      <c r="F6" s="47"/>
      <c r="G6" s="47"/>
      <c r="H6" s="47"/>
      <c r="I6" s="47"/>
      <c r="J6" s="47"/>
      <c r="K6" s="47"/>
      <c r="M6" s="115" t="s">
        <v>181</v>
      </c>
      <c r="N6" s="47"/>
      <c r="O6" s="47"/>
      <c r="P6" s="47"/>
      <c r="Q6" s="47"/>
      <c r="R6" s="47"/>
      <c r="S6" s="47"/>
      <c r="T6" s="47"/>
      <c r="U6" s="47"/>
      <c r="V6" s="47"/>
      <c r="W6" s="47"/>
      <c r="AB6" s="47"/>
      <c r="AC6" s="47"/>
      <c r="AD6" s="47"/>
      <c r="AE6" s="47"/>
      <c r="AF6" s="47"/>
      <c r="AG6" s="47"/>
    </row>
    <row r="7" spans="1:37" s="48" customFormat="1" ht="26.25" x14ac:dyDescent="0.4">
      <c r="A7" s="116"/>
      <c r="B7" s="47"/>
      <c r="C7" s="47"/>
      <c r="D7" s="47"/>
      <c r="E7" s="47"/>
      <c r="F7" s="47"/>
      <c r="G7" s="47"/>
      <c r="H7" s="47"/>
      <c r="I7" s="47"/>
      <c r="J7" s="47"/>
      <c r="K7" s="352" t="s">
        <v>6</v>
      </c>
      <c r="L7" s="352"/>
      <c r="M7" s="116"/>
      <c r="N7" s="47"/>
      <c r="O7" s="47"/>
      <c r="P7" s="47"/>
      <c r="Q7" s="47"/>
      <c r="R7" s="47"/>
      <c r="S7" s="47"/>
      <c r="T7" s="47"/>
      <c r="U7" s="47"/>
      <c r="V7" s="47"/>
      <c r="W7" s="47"/>
      <c r="Y7" s="103"/>
      <c r="Z7" s="352" t="s">
        <v>6</v>
      </c>
      <c r="AA7" s="352"/>
      <c r="AB7" s="47"/>
      <c r="AC7" s="47"/>
      <c r="AD7" s="47"/>
      <c r="AE7" s="47"/>
      <c r="AF7" s="47"/>
      <c r="AG7" s="47"/>
    </row>
    <row r="8" spans="1:37" s="48" customFormat="1" ht="26.25" x14ac:dyDescent="0.4">
      <c r="A8" s="117"/>
      <c r="B8" s="346" t="s">
        <v>192</v>
      </c>
      <c r="C8" s="346"/>
      <c r="D8" s="346"/>
      <c r="E8" s="346"/>
      <c r="F8" s="346"/>
      <c r="G8" s="346"/>
      <c r="H8" s="346"/>
      <c r="I8" s="346"/>
      <c r="J8" s="346"/>
      <c r="K8" s="346"/>
      <c r="L8" s="347"/>
      <c r="M8" s="117"/>
      <c r="N8" s="346" t="s">
        <v>222</v>
      </c>
      <c r="O8" s="346"/>
      <c r="P8" s="346"/>
      <c r="Q8" s="346"/>
      <c r="R8" s="346"/>
      <c r="S8" s="346"/>
      <c r="T8" s="346"/>
      <c r="U8" s="346"/>
      <c r="V8" s="346"/>
      <c r="W8" s="346"/>
      <c r="X8" s="347"/>
      <c r="Y8" s="79"/>
      <c r="Z8" s="79"/>
      <c r="AA8" s="79"/>
      <c r="AB8" s="47"/>
      <c r="AC8" s="47"/>
      <c r="AD8" s="47"/>
      <c r="AE8" s="47"/>
      <c r="AF8" s="47"/>
      <c r="AG8" s="47"/>
    </row>
    <row r="9" spans="1:37" s="48" customFormat="1" ht="26.25" x14ac:dyDescent="0.4">
      <c r="A9" s="118"/>
      <c r="B9" s="345" t="s">
        <v>46</v>
      </c>
      <c r="C9" s="346"/>
      <c r="D9" s="346"/>
      <c r="E9" s="346"/>
      <c r="F9" s="347"/>
      <c r="G9" s="345" t="s">
        <v>47</v>
      </c>
      <c r="H9" s="346"/>
      <c r="I9" s="346"/>
      <c r="J9" s="346"/>
      <c r="K9" s="347"/>
      <c r="L9" s="119"/>
      <c r="M9" s="118"/>
      <c r="N9" s="345" t="s">
        <v>46</v>
      </c>
      <c r="O9" s="346"/>
      <c r="P9" s="346"/>
      <c r="Q9" s="346"/>
      <c r="R9" s="347"/>
      <c r="S9" s="345" t="s">
        <v>47</v>
      </c>
      <c r="T9" s="346"/>
      <c r="U9" s="346"/>
      <c r="V9" s="346"/>
      <c r="W9" s="347"/>
      <c r="X9" s="79"/>
      <c r="Y9" s="120" t="s">
        <v>39</v>
      </c>
      <c r="Z9" s="120" t="s">
        <v>39</v>
      </c>
      <c r="AA9" s="120" t="s">
        <v>39</v>
      </c>
      <c r="AB9" s="47"/>
      <c r="AC9" s="47"/>
      <c r="AD9" s="47"/>
      <c r="AE9" s="47"/>
      <c r="AF9" s="47"/>
      <c r="AG9" s="47"/>
    </row>
    <row r="10" spans="1:37" s="42" customFormat="1" x14ac:dyDescent="0.35">
      <c r="A10" s="98" t="s">
        <v>107</v>
      </c>
      <c r="B10" s="144" t="s">
        <v>20</v>
      </c>
      <c r="C10" s="145" t="s">
        <v>23</v>
      </c>
      <c r="D10" s="144" t="s">
        <v>21</v>
      </c>
      <c r="E10" s="145" t="s">
        <v>48</v>
      </c>
      <c r="F10" s="145" t="s">
        <v>10</v>
      </c>
      <c r="G10" s="144" t="s">
        <v>20</v>
      </c>
      <c r="H10" s="144" t="s">
        <v>23</v>
      </c>
      <c r="I10" s="144" t="s">
        <v>22</v>
      </c>
      <c r="J10" s="144" t="s">
        <v>24</v>
      </c>
      <c r="K10" s="144" t="s">
        <v>10</v>
      </c>
      <c r="L10" s="71" t="s">
        <v>30</v>
      </c>
      <c r="M10" s="98" t="s">
        <v>19</v>
      </c>
      <c r="N10" s="144" t="s">
        <v>20</v>
      </c>
      <c r="O10" s="145" t="s">
        <v>23</v>
      </c>
      <c r="P10" s="144" t="s">
        <v>21</v>
      </c>
      <c r="Q10" s="145" t="s">
        <v>48</v>
      </c>
      <c r="R10" s="144" t="s">
        <v>10</v>
      </c>
      <c r="S10" s="144" t="s">
        <v>20</v>
      </c>
      <c r="T10" s="144" t="s">
        <v>76</v>
      </c>
      <c r="U10" s="144" t="s">
        <v>78</v>
      </c>
      <c r="V10" s="144" t="s">
        <v>24</v>
      </c>
      <c r="W10" s="144" t="s">
        <v>10</v>
      </c>
      <c r="X10" s="98" t="s">
        <v>30</v>
      </c>
      <c r="Y10" s="98" t="s">
        <v>49</v>
      </c>
      <c r="Z10" s="98" t="s">
        <v>50</v>
      </c>
      <c r="AA10" s="98" t="s">
        <v>51</v>
      </c>
      <c r="AB10" s="41"/>
      <c r="AC10" s="41"/>
      <c r="AD10" s="41"/>
      <c r="AE10" s="41"/>
      <c r="AF10" s="41"/>
      <c r="AG10" s="41"/>
    </row>
    <row r="11" spans="1:37" s="36" customFormat="1" x14ac:dyDescent="0.35">
      <c r="A11" s="146"/>
      <c r="B11" s="144" t="s">
        <v>25</v>
      </c>
      <c r="C11" s="144" t="s">
        <v>140</v>
      </c>
      <c r="D11" s="144" t="s">
        <v>26</v>
      </c>
      <c r="E11" s="111"/>
      <c r="F11" s="111"/>
      <c r="G11" s="144" t="s">
        <v>25</v>
      </c>
      <c r="H11" s="144" t="s">
        <v>52</v>
      </c>
      <c r="I11" s="111"/>
      <c r="J11" s="144" t="s">
        <v>53</v>
      </c>
      <c r="K11" s="111"/>
      <c r="L11" s="112"/>
      <c r="M11" s="98" t="s">
        <v>108</v>
      </c>
      <c r="N11" s="144" t="s">
        <v>25</v>
      </c>
      <c r="O11" s="144" t="s">
        <v>140</v>
      </c>
      <c r="P11" s="144" t="s">
        <v>54</v>
      </c>
      <c r="Q11" s="111"/>
      <c r="R11" s="147"/>
      <c r="S11" s="144" t="s">
        <v>25</v>
      </c>
      <c r="T11" s="144" t="s">
        <v>77</v>
      </c>
      <c r="U11" s="144" t="s">
        <v>79</v>
      </c>
      <c r="V11" s="111" t="s">
        <v>53</v>
      </c>
      <c r="W11" s="111"/>
      <c r="X11" s="112"/>
      <c r="Y11" s="98" t="s">
        <v>55</v>
      </c>
      <c r="Z11" s="98" t="s">
        <v>56</v>
      </c>
      <c r="AA11" s="98" t="s">
        <v>55</v>
      </c>
      <c r="AB11" s="40"/>
      <c r="AC11" s="43"/>
      <c r="AD11" s="43"/>
      <c r="AE11" s="43"/>
      <c r="AF11" s="43"/>
      <c r="AG11" s="43"/>
      <c r="AH11" s="44"/>
      <c r="AI11" s="44"/>
      <c r="AJ11" s="44"/>
      <c r="AK11" s="36">
        <v>109</v>
      </c>
    </row>
    <row r="12" spans="1:37" s="36" customFormat="1" x14ac:dyDescent="0.35">
      <c r="A12" s="146"/>
      <c r="B12" s="144" t="s">
        <v>140</v>
      </c>
      <c r="C12" s="144" t="s">
        <v>141</v>
      </c>
      <c r="D12" s="144"/>
      <c r="E12" s="111"/>
      <c r="F12" s="111"/>
      <c r="G12" s="144" t="s">
        <v>75</v>
      </c>
      <c r="H12" s="144"/>
      <c r="I12" s="111"/>
      <c r="J12" s="111"/>
      <c r="K12" s="111"/>
      <c r="L12" s="112"/>
      <c r="M12" s="146"/>
      <c r="N12" s="144" t="s">
        <v>140</v>
      </c>
      <c r="O12" s="144" t="s">
        <v>145</v>
      </c>
      <c r="P12" s="144" t="s">
        <v>57</v>
      </c>
      <c r="Q12" s="111"/>
      <c r="R12" s="147"/>
      <c r="S12" s="144" t="s">
        <v>75</v>
      </c>
      <c r="T12" s="144" t="s">
        <v>52</v>
      </c>
      <c r="U12" s="111"/>
      <c r="V12" s="111"/>
      <c r="W12" s="111"/>
      <c r="X12" s="112"/>
      <c r="Y12" s="112"/>
      <c r="Z12" s="98" t="s">
        <v>55</v>
      </c>
      <c r="AA12" s="112"/>
      <c r="AB12" s="40"/>
      <c r="AC12" s="43"/>
      <c r="AD12" s="43"/>
      <c r="AE12" s="43"/>
      <c r="AF12" s="43"/>
      <c r="AG12" s="43"/>
      <c r="AH12" s="44"/>
      <c r="AI12" s="44"/>
      <c r="AJ12" s="44"/>
    </row>
    <row r="13" spans="1:37" s="36" customFormat="1" x14ac:dyDescent="0.35">
      <c r="A13" s="146"/>
      <c r="B13" s="144" t="s">
        <v>142</v>
      </c>
      <c r="C13" s="111"/>
      <c r="D13" s="144"/>
      <c r="E13" s="111"/>
      <c r="F13" s="111"/>
      <c r="G13" s="42" t="s">
        <v>143</v>
      </c>
      <c r="H13" s="144"/>
      <c r="I13" s="111"/>
      <c r="J13" s="111"/>
      <c r="K13" s="111"/>
      <c r="L13" s="112"/>
      <c r="M13" s="146"/>
      <c r="N13" s="144" t="s">
        <v>146</v>
      </c>
      <c r="O13" s="111"/>
      <c r="P13" s="144"/>
      <c r="Q13" s="111"/>
      <c r="R13" s="147"/>
      <c r="S13" s="98" t="s">
        <v>147</v>
      </c>
      <c r="T13" s="144"/>
      <c r="U13" s="111"/>
      <c r="V13" s="111"/>
      <c r="W13" s="111"/>
      <c r="X13" s="112"/>
      <c r="Y13" s="112"/>
      <c r="Z13" s="98"/>
      <c r="AA13" s="112"/>
      <c r="AB13" s="40"/>
      <c r="AC13" s="43"/>
      <c r="AD13" s="43"/>
      <c r="AE13" s="43"/>
      <c r="AF13" s="43"/>
      <c r="AG13" s="43"/>
      <c r="AH13" s="44"/>
      <c r="AI13" s="44"/>
      <c r="AJ13" s="44"/>
    </row>
    <row r="14" spans="1:37" s="36" customFormat="1" x14ac:dyDescent="0.35">
      <c r="A14" s="146"/>
      <c r="B14" s="144"/>
      <c r="C14" s="111"/>
      <c r="D14" s="144"/>
      <c r="E14" s="111"/>
      <c r="F14" s="111"/>
      <c r="G14" s="144" t="s">
        <v>144</v>
      </c>
      <c r="H14" s="144"/>
      <c r="I14" s="111"/>
      <c r="J14" s="111"/>
      <c r="K14" s="111"/>
      <c r="L14" s="112"/>
      <c r="M14" s="146"/>
      <c r="N14" s="144"/>
      <c r="O14" s="111"/>
      <c r="P14" s="144"/>
      <c r="Q14" s="111"/>
      <c r="R14" s="147"/>
      <c r="S14" s="144" t="s">
        <v>148</v>
      </c>
      <c r="T14" s="144"/>
      <c r="U14" s="111"/>
      <c r="V14" s="111"/>
      <c r="W14" s="111"/>
      <c r="X14" s="112"/>
      <c r="Y14" s="112"/>
      <c r="Z14" s="98"/>
      <c r="AA14" s="112"/>
      <c r="AB14" s="40"/>
      <c r="AC14" s="43"/>
      <c r="AD14" s="43"/>
      <c r="AE14" s="43"/>
      <c r="AF14" s="43"/>
      <c r="AG14" s="43"/>
      <c r="AH14" s="44"/>
      <c r="AI14" s="44"/>
      <c r="AJ14" s="44"/>
    </row>
    <row r="15" spans="1:37" s="36" customFormat="1" x14ac:dyDescent="0.35">
      <c r="A15" s="148" t="s">
        <v>1</v>
      </c>
      <c r="B15" s="148" t="s">
        <v>2</v>
      </c>
      <c r="C15" s="148" t="s">
        <v>3</v>
      </c>
      <c r="D15" s="148" t="s">
        <v>4</v>
      </c>
      <c r="E15" s="148" t="s">
        <v>5</v>
      </c>
      <c r="F15" s="148" t="s">
        <v>83</v>
      </c>
      <c r="G15" s="148" t="s">
        <v>58</v>
      </c>
      <c r="H15" s="148" t="s">
        <v>59</v>
      </c>
      <c r="I15" s="148" t="s">
        <v>60</v>
      </c>
      <c r="J15" s="148" t="s">
        <v>85</v>
      </c>
      <c r="K15" s="148" t="s">
        <v>86</v>
      </c>
      <c r="L15" s="148" t="s">
        <v>88</v>
      </c>
      <c r="M15" s="148" t="s">
        <v>61</v>
      </c>
      <c r="N15" s="148" t="s">
        <v>62</v>
      </c>
      <c r="O15" s="148" t="s">
        <v>63</v>
      </c>
      <c r="P15" s="148" t="s">
        <v>89</v>
      </c>
      <c r="Q15" s="148" t="s">
        <v>80</v>
      </c>
      <c r="R15" s="148" t="s">
        <v>90</v>
      </c>
      <c r="S15" s="148" t="s">
        <v>81</v>
      </c>
      <c r="T15" s="148" t="s">
        <v>82</v>
      </c>
      <c r="U15" s="148" t="s">
        <v>92</v>
      </c>
      <c r="V15" s="148" t="s">
        <v>93</v>
      </c>
      <c r="W15" s="148" t="s">
        <v>94</v>
      </c>
      <c r="X15" s="148" t="s">
        <v>96</v>
      </c>
      <c r="Y15" s="156" t="s">
        <v>97</v>
      </c>
      <c r="Z15" s="156" t="s">
        <v>98</v>
      </c>
      <c r="AA15" s="156" t="s">
        <v>99</v>
      </c>
      <c r="AB15" s="40"/>
      <c r="AC15" s="43"/>
      <c r="AD15" s="43"/>
      <c r="AE15" s="43"/>
      <c r="AF15" s="43"/>
      <c r="AG15" s="43"/>
      <c r="AH15" s="44"/>
      <c r="AI15" s="44"/>
      <c r="AJ15" s="44"/>
    </row>
    <row r="16" spans="1:37" s="153" customFormat="1" x14ac:dyDescent="0.35">
      <c r="A16" s="149"/>
      <c r="B16" s="154"/>
      <c r="C16" s="154"/>
      <c r="D16" s="154"/>
      <c r="E16" s="154"/>
      <c r="F16" s="155" t="s">
        <v>84</v>
      </c>
      <c r="G16" s="154"/>
      <c r="H16" s="154"/>
      <c r="I16" s="154"/>
      <c r="J16" s="154"/>
      <c r="K16" s="155" t="s">
        <v>87</v>
      </c>
      <c r="L16" s="154"/>
      <c r="M16" s="150"/>
      <c r="N16" s="154"/>
      <c r="O16" s="154"/>
      <c r="P16" s="154"/>
      <c r="Q16" s="154"/>
      <c r="R16" s="155" t="s">
        <v>91</v>
      </c>
      <c r="S16" s="154"/>
      <c r="T16" s="154"/>
      <c r="U16" s="154"/>
      <c r="V16" s="154"/>
      <c r="W16" s="155" t="s">
        <v>95</v>
      </c>
      <c r="X16" s="154"/>
      <c r="Y16" s="150" t="s">
        <v>130</v>
      </c>
      <c r="Z16" s="150" t="s">
        <v>133</v>
      </c>
      <c r="AA16" s="150" t="s">
        <v>134</v>
      </c>
      <c r="AB16" s="152"/>
      <c r="AC16" s="152"/>
      <c r="AD16" s="152"/>
      <c r="AE16" s="152"/>
      <c r="AF16" s="152"/>
      <c r="AG16" s="152"/>
    </row>
    <row r="17" spans="1:33" x14ac:dyDescent="0.35">
      <c r="A17" s="229" t="s">
        <v>277</v>
      </c>
      <c r="B17" s="126"/>
      <c r="C17" s="126">
        <v>256625.5</v>
      </c>
      <c r="D17" s="126">
        <v>3590888.87</v>
      </c>
      <c r="E17" s="126"/>
      <c r="F17" s="100">
        <v>3847514.37</v>
      </c>
      <c r="G17" s="126">
        <v>13761234.67</v>
      </c>
      <c r="H17" s="126">
        <v>37940</v>
      </c>
      <c r="I17" s="126">
        <v>1164167.74</v>
      </c>
      <c r="J17" s="230">
        <v>270300</v>
      </c>
      <c r="K17" s="100">
        <v>15233642.41</v>
      </c>
      <c r="L17" s="231">
        <v>19081156.780000001</v>
      </c>
      <c r="M17" s="229" t="s">
        <v>277</v>
      </c>
      <c r="N17" s="126">
        <v>19743.150000000001</v>
      </c>
      <c r="O17" s="126">
        <v>290327.5</v>
      </c>
      <c r="P17" s="126">
        <v>3791909.42</v>
      </c>
      <c r="Q17" s="126"/>
      <c r="R17" s="100">
        <v>4101980.07</v>
      </c>
      <c r="S17" s="126">
        <v>16240691.66</v>
      </c>
      <c r="T17" s="126">
        <v>101380</v>
      </c>
      <c r="U17" s="126">
        <v>1370130.68</v>
      </c>
      <c r="V17" s="126">
        <v>433840</v>
      </c>
      <c r="W17" s="100">
        <f>SUM(S17:V17)</f>
        <v>18146042.34</v>
      </c>
      <c r="X17" s="231">
        <f>W17+R17</f>
        <v>22248022.41</v>
      </c>
      <c r="Y17" s="231">
        <f>(R17-F17)*(100/K17)</f>
        <v>1.6704192809000018</v>
      </c>
      <c r="Z17" s="231">
        <f>(W17-K17)*(100/K17)</f>
        <v>19.118211203961163</v>
      </c>
      <c r="AA17" s="231">
        <f>(X17-L17)*(100/K17)</f>
        <v>20.788630484861162</v>
      </c>
      <c r="AB17" s="40"/>
      <c r="AC17" s="40"/>
      <c r="AD17" s="40"/>
      <c r="AE17" s="40"/>
    </row>
    <row r="18" spans="1:33" x14ac:dyDescent="0.35">
      <c r="A18" s="170"/>
      <c r="B18" s="34"/>
      <c r="C18" s="34"/>
      <c r="D18" s="34"/>
      <c r="E18" s="34"/>
      <c r="F18" s="35"/>
      <c r="G18" s="34"/>
      <c r="H18" s="34"/>
      <c r="I18" s="34"/>
      <c r="J18" s="232"/>
      <c r="K18" s="35"/>
      <c r="L18" s="233"/>
      <c r="M18" s="170"/>
      <c r="N18" s="34"/>
      <c r="O18" s="34"/>
      <c r="P18" s="34"/>
      <c r="Q18" s="34"/>
      <c r="R18" s="35"/>
      <c r="S18" s="34"/>
      <c r="T18" s="34"/>
      <c r="U18" s="34"/>
      <c r="V18" s="34"/>
      <c r="W18" s="35"/>
      <c r="X18" s="233"/>
      <c r="Y18" s="231"/>
      <c r="Z18" s="231"/>
      <c r="AA18" s="231"/>
      <c r="AB18" s="40"/>
      <c r="AC18" s="40"/>
      <c r="AD18" s="40"/>
      <c r="AE18" s="40"/>
    </row>
    <row r="19" spans="1:33" x14ac:dyDescent="0.35">
      <c r="A19" s="170"/>
      <c r="B19" s="34"/>
      <c r="C19" s="34"/>
      <c r="D19" s="34"/>
      <c r="E19" s="34"/>
      <c r="F19" s="35"/>
      <c r="G19" s="34"/>
      <c r="H19" s="34"/>
      <c r="I19" s="34"/>
      <c r="J19" s="232"/>
      <c r="K19" s="35"/>
      <c r="L19" s="233"/>
      <c r="M19" s="170"/>
      <c r="N19" s="34"/>
      <c r="O19" s="34"/>
      <c r="P19" s="34"/>
      <c r="Q19" s="34"/>
      <c r="R19" s="35"/>
      <c r="S19" s="34"/>
      <c r="T19" s="34"/>
      <c r="U19" s="34"/>
      <c r="V19" s="34"/>
      <c r="W19" s="35"/>
      <c r="X19" s="233"/>
      <c r="Y19" s="231"/>
      <c r="Z19" s="231"/>
      <c r="AA19" s="231"/>
      <c r="AB19" s="40"/>
      <c r="AC19" s="40"/>
      <c r="AD19" s="40"/>
      <c r="AE19" s="40"/>
    </row>
    <row r="20" spans="1:33" x14ac:dyDescent="0.35">
      <c r="A20" s="170"/>
      <c r="B20" s="34"/>
      <c r="C20" s="34"/>
      <c r="D20" s="34"/>
      <c r="E20" s="34"/>
      <c r="F20" s="35"/>
      <c r="G20" s="34"/>
      <c r="H20" s="34"/>
      <c r="I20" s="34"/>
      <c r="J20" s="232"/>
      <c r="K20" s="35"/>
      <c r="L20" s="233"/>
      <c r="M20" s="170"/>
      <c r="N20" s="34"/>
      <c r="O20" s="34"/>
      <c r="P20" s="34"/>
      <c r="Q20" s="34"/>
      <c r="R20" s="35"/>
      <c r="S20" s="34"/>
      <c r="T20" s="34"/>
      <c r="U20" s="34"/>
      <c r="V20" s="34"/>
      <c r="W20" s="35"/>
      <c r="X20" s="233"/>
      <c r="Y20" s="231"/>
      <c r="Z20" s="231"/>
      <c r="AA20" s="231"/>
      <c r="AB20" s="40"/>
      <c r="AC20" s="40"/>
      <c r="AD20" s="40"/>
      <c r="AE20" s="40"/>
    </row>
    <row r="21" spans="1:33" x14ac:dyDescent="0.35">
      <c r="A21" s="170"/>
      <c r="B21" s="34"/>
      <c r="C21" s="34"/>
      <c r="D21" s="34"/>
      <c r="E21" s="34"/>
      <c r="F21" s="35"/>
      <c r="G21" s="34"/>
      <c r="H21" s="34"/>
      <c r="I21" s="34"/>
      <c r="J21" s="232"/>
      <c r="K21" s="35"/>
      <c r="L21" s="233"/>
      <c r="M21" s="170"/>
      <c r="N21" s="34"/>
      <c r="O21" s="34"/>
      <c r="P21" s="34"/>
      <c r="Q21" s="34"/>
      <c r="R21" s="35"/>
      <c r="S21" s="34"/>
      <c r="T21" s="34"/>
      <c r="U21" s="34"/>
      <c r="V21" s="34"/>
      <c r="W21" s="35"/>
      <c r="X21" s="233"/>
      <c r="Y21" s="231"/>
      <c r="Z21" s="231"/>
      <c r="AA21" s="231"/>
      <c r="AB21" s="40"/>
      <c r="AC21" s="40"/>
      <c r="AD21" s="40"/>
      <c r="AE21" s="40"/>
    </row>
    <row r="22" spans="1:33" x14ac:dyDescent="0.35">
      <c r="A22" s="170"/>
      <c r="B22" s="34"/>
      <c r="C22" s="34"/>
      <c r="D22" s="34"/>
      <c r="E22" s="34"/>
      <c r="F22" s="35"/>
      <c r="G22" s="34"/>
      <c r="H22" s="34"/>
      <c r="I22" s="34"/>
      <c r="J22" s="232"/>
      <c r="K22" s="35"/>
      <c r="L22" s="233"/>
      <c r="M22" s="170"/>
      <c r="N22" s="34"/>
      <c r="O22" s="34"/>
      <c r="P22" s="34"/>
      <c r="Q22" s="34"/>
      <c r="R22" s="35"/>
      <c r="S22" s="34"/>
      <c r="T22" s="34"/>
      <c r="U22" s="34"/>
      <c r="V22" s="34"/>
      <c r="W22" s="35"/>
      <c r="X22" s="233"/>
      <c r="Y22" s="231"/>
      <c r="Z22" s="231"/>
      <c r="AA22" s="231"/>
      <c r="AB22" s="40"/>
      <c r="AC22" s="40"/>
      <c r="AD22" s="40"/>
      <c r="AE22" s="40"/>
    </row>
    <row r="23" spans="1:33" x14ac:dyDescent="0.35">
      <c r="A23" s="170"/>
      <c r="B23" s="34"/>
      <c r="C23" s="34"/>
      <c r="D23" s="34"/>
      <c r="E23" s="34"/>
      <c r="F23" s="35"/>
      <c r="G23" s="34"/>
      <c r="H23" s="34"/>
      <c r="I23" s="34"/>
      <c r="J23" s="232"/>
      <c r="K23" s="35"/>
      <c r="L23" s="233"/>
      <c r="M23" s="170"/>
      <c r="N23" s="34"/>
      <c r="O23" s="34"/>
      <c r="P23" s="34"/>
      <c r="Q23" s="34"/>
      <c r="R23" s="35"/>
      <c r="S23" s="34"/>
      <c r="T23" s="34"/>
      <c r="U23" s="34"/>
      <c r="V23" s="34"/>
      <c r="W23" s="35"/>
      <c r="X23" s="233"/>
      <c r="Y23" s="231"/>
      <c r="Z23" s="231"/>
      <c r="AA23" s="231"/>
      <c r="AB23" s="40"/>
      <c r="AC23" s="40"/>
      <c r="AD23" s="40"/>
      <c r="AE23" s="40"/>
    </row>
    <row r="24" spans="1:33" x14ac:dyDescent="0.35">
      <c r="A24" s="31"/>
      <c r="B24" s="95"/>
      <c r="C24" s="95"/>
      <c r="D24" s="95"/>
      <c r="E24" s="95"/>
      <c r="F24" s="111"/>
      <c r="G24" s="95"/>
      <c r="H24" s="95"/>
      <c r="I24" s="95"/>
      <c r="K24" s="111"/>
      <c r="L24" s="113"/>
      <c r="M24" s="31"/>
      <c r="N24" s="95"/>
      <c r="O24" s="95"/>
      <c r="P24" s="95"/>
      <c r="Q24" s="95"/>
      <c r="R24" s="111"/>
      <c r="S24" s="95"/>
      <c r="T24" s="95"/>
      <c r="U24" s="95"/>
      <c r="V24" s="95"/>
      <c r="W24" s="111"/>
      <c r="X24" s="112"/>
      <c r="Y24" s="231"/>
      <c r="Z24" s="231"/>
      <c r="AA24" s="231"/>
      <c r="AB24" s="40"/>
      <c r="AC24" s="40"/>
      <c r="AD24" s="40"/>
      <c r="AE24" s="40"/>
    </row>
    <row r="25" spans="1:33" s="57" customFormat="1" ht="24" thickBot="1" x14ac:dyDescent="0.4">
      <c r="A25" s="123"/>
      <c r="B25" s="137"/>
      <c r="C25" s="137">
        <f>SUM(C17:C24)</f>
        <v>256625.5</v>
      </c>
      <c r="D25" s="137">
        <f>SUM(D17:D24)</f>
        <v>3590888.87</v>
      </c>
      <c r="E25" s="137"/>
      <c r="F25" s="137">
        <f t="shared" ref="F25:L25" si="0">SUM(F17:F24)</f>
        <v>3847514.37</v>
      </c>
      <c r="G25" s="137">
        <f t="shared" si="0"/>
        <v>13761234.67</v>
      </c>
      <c r="H25" s="137">
        <f t="shared" si="0"/>
        <v>37940</v>
      </c>
      <c r="I25" s="137">
        <f t="shared" si="0"/>
        <v>1164167.74</v>
      </c>
      <c r="J25" s="137">
        <f t="shared" si="0"/>
        <v>270300</v>
      </c>
      <c r="K25" s="102">
        <f t="shared" si="0"/>
        <v>15233642.41</v>
      </c>
      <c r="L25" s="175">
        <f t="shared" si="0"/>
        <v>19081156.780000001</v>
      </c>
      <c r="M25" s="123"/>
      <c r="N25" s="137">
        <f>SUM(N17:N24)</f>
        <v>19743.150000000001</v>
      </c>
      <c r="O25" s="137">
        <f>SUM(O17:O24)</f>
        <v>290327.5</v>
      </c>
      <c r="P25" s="137">
        <f>SUM(P17:P24)</f>
        <v>3791909.42</v>
      </c>
      <c r="Q25" s="137"/>
      <c r="R25" s="102">
        <f t="shared" ref="R25:X25" si="1">SUM(R17:R24)</f>
        <v>4101980.07</v>
      </c>
      <c r="S25" s="137">
        <f t="shared" si="1"/>
        <v>16240691.66</v>
      </c>
      <c r="T25" s="137">
        <f t="shared" si="1"/>
        <v>101380</v>
      </c>
      <c r="U25" s="137">
        <f t="shared" si="1"/>
        <v>1370130.68</v>
      </c>
      <c r="V25" s="137">
        <f t="shared" si="1"/>
        <v>433840</v>
      </c>
      <c r="W25" s="102">
        <f t="shared" si="1"/>
        <v>18146042.34</v>
      </c>
      <c r="X25" s="175">
        <f t="shared" si="1"/>
        <v>22248022.41</v>
      </c>
      <c r="Y25" s="338">
        <f t="shared" ref="Y25" si="2">(R25-F25)*(100/K25)</f>
        <v>1.6704192809000018</v>
      </c>
      <c r="Z25" s="338">
        <f>(W25-K25)*(100/K25)</f>
        <v>19.118211203961163</v>
      </c>
      <c r="AA25" s="338">
        <f t="shared" ref="AA25" si="3">(X25-L25)*(100/K25)</f>
        <v>20.788630484861162</v>
      </c>
      <c r="AB25" s="56"/>
      <c r="AC25" s="56"/>
      <c r="AD25" s="56"/>
      <c r="AE25" s="56"/>
      <c r="AF25" s="56"/>
      <c r="AG25" s="56"/>
    </row>
    <row r="26" spans="1:33" ht="21.75" thickTop="1" x14ac:dyDescent="0.35">
      <c r="Q26" s="196"/>
      <c r="R26" s="197"/>
      <c r="X26" s="69"/>
    </row>
    <row r="27" spans="1:33" ht="26.25" x14ac:dyDescent="0.4">
      <c r="A27" s="115" t="s">
        <v>181</v>
      </c>
    </row>
    <row r="28" spans="1:33" x14ac:dyDescent="0.35">
      <c r="A28" s="180" t="s">
        <v>175</v>
      </c>
    </row>
    <row r="29" spans="1:33" x14ac:dyDescent="0.35">
      <c r="A29" s="182"/>
    </row>
    <row r="30" spans="1:33" x14ac:dyDescent="0.35">
      <c r="A30" s="114" t="s">
        <v>288</v>
      </c>
    </row>
    <row r="31" spans="1:33" x14ac:dyDescent="0.35">
      <c r="A31" s="114" t="s">
        <v>285</v>
      </c>
    </row>
    <row r="32" spans="1:33" x14ac:dyDescent="0.35">
      <c r="A32" s="114" t="s">
        <v>286</v>
      </c>
    </row>
    <row r="33" spans="1:1" x14ac:dyDescent="0.35">
      <c r="A33" s="114" t="s">
        <v>287</v>
      </c>
    </row>
    <row r="34" spans="1:1" x14ac:dyDescent="0.35">
      <c r="A34" s="114" t="s">
        <v>289</v>
      </c>
    </row>
    <row r="35" spans="1:1" x14ac:dyDescent="0.35">
      <c r="A35" s="114" t="s">
        <v>290</v>
      </c>
    </row>
    <row r="36" spans="1:1" x14ac:dyDescent="0.35">
      <c r="A36" s="114" t="s">
        <v>291</v>
      </c>
    </row>
    <row r="37" spans="1:1" x14ac:dyDescent="0.35">
      <c r="A37" s="114" t="s">
        <v>292</v>
      </c>
    </row>
    <row r="38" spans="1:1" x14ac:dyDescent="0.35">
      <c r="A38" s="114" t="s">
        <v>293</v>
      </c>
    </row>
  </sheetData>
  <mergeCells count="14">
    <mergeCell ref="Z7:AA7"/>
    <mergeCell ref="B8:L8"/>
    <mergeCell ref="N8:X8"/>
    <mergeCell ref="M2:X2"/>
    <mergeCell ref="M3:X3"/>
    <mergeCell ref="A2:L2"/>
    <mergeCell ref="A3:L3"/>
    <mergeCell ref="B9:F9"/>
    <mergeCell ref="G9:K9"/>
    <mergeCell ref="N9:R9"/>
    <mergeCell ref="S9:W9"/>
    <mergeCell ref="A4:L4"/>
    <mergeCell ref="M4:X4"/>
    <mergeCell ref="K7:L7"/>
  </mergeCells>
  <phoneticPr fontId="2" type="noConversion"/>
  <pageMargins left="0.6" right="0.4" top="0.23" bottom="0.24" header="0.15" footer="0.18"/>
  <pageSetup paperSize="9" scale="42" orientation="landscape" horizontalDpi="4294967293" r:id="rId1"/>
  <headerFooter alignWithMargins="0"/>
  <colBreaks count="2" manualBreakCount="2">
    <brk id="12" max="35" man="1"/>
    <brk id="27" max="3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9"/>
  <sheetViews>
    <sheetView tabSelected="1" topLeftCell="E8" zoomScale="140" zoomScaleNormal="140" workbookViewId="0">
      <selection activeCell="B27" sqref="B27"/>
    </sheetView>
  </sheetViews>
  <sheetFormatPr defaultRowHeight="21" x14ac:dyDescent="0.35"/>
  <cols>
    <col min="1" max="1" width="45.85546875" style="130" customWidth="1"/>
    <col min="2" max="2" width="23.28515625" style="45" customWidth="1"/>
    <col min="3" max="3" width="16.7109375" style="45" customWidth="1"/>
    <col min="4" max="4" width="20.42578125" style="40" customWidth="1"/>
    <col min="5" max="5" width="17.85546875" style="45" bestFit="1" customWidth="1"/>
    <col min="6" max="6" width="16.140625" style="45" customWidth="1"/>
    <col min="7" max="7" width="17.85546875" style="40" bestFit="1" customWidth="1"/>
    <col min="8" max="8" width="15.7109375" style="45" customWidth="1"/>
    <col min="9" max="9" width="26.85546875" style="45" customWidth="1"/>
    <col min="10" max="10" width="22.85546875" style="45" customWidth="1"/>
    <col min="11" max="13" width="14.85546875" style="36" customWidth="1"/>
    <col min="14" max="14" width="21.7109375" style="45" bestFit="1" customWidth="1"/>
    <col min="15" max="15" width="16.85546875" style="45" bestFit="1" customWidth="1"/>
    <col min="16" max="16" width="18.28515625" style="45" bestFit="1" customWidth="1"/>
    <col min="17" max="17" width="16.85546875" style="45" bestFit="1" customWidth="1"/>
    <col min="18" max="18" width="18.28515625" style="45" bestFit="1" customWidth="1"/>
    <col min="19" max="19" width="14.42578125" style="45" customWidth="1"/>
    <col min="20" max="21" width="18.28515625" style="32" bestFit="1" customWidth="1"/>
    <col min="22" max="22" width="14.28515625" style="32" bestFit="1" customWidth="1"/>
    <col min="23" max="32" width="9.140625" style="32"/>
    <col min="33" max="16384" width="9.140625" style="5"/>
  </cols>
  <sheetData>
    <row r="1" spans="1:32" x14ac:dyDescent="0.35">
      <c r="J1" s="185" t="s">
        <v>111</v>
      </c>
    </row>
    <row r="2" spans="1:32" ht="26.25" x14ac:dyDescent="0.4">
      <c r="A2" s="340" t="s">
        <v>229</v>
      </c>
      <c r="B2" s="340"/>
      <c r="C2" s="340"/>
      <c r="D2" s="340"/>
      <c r="E2" s="340"/>
      <c r="F2" s="340"/>
      <c r="G2" s="340"/>
      <c r="H2" s="340"/>
      <c r="I2" s="340"/>
      <c r="J2" s="340"/>
    </row>
    <row r="3" spans="1:32" ht="26.25" x14ac:dyDescent="0.4">
      <c r="A3" s="340" t="s">
        <v>187</v>
      </c>
      <c r="B3" s="340"/>
      <c r="C3" s="340"/>
      <c r="D3" s="340"/>
      <c r="E3" s="340"/>
      <c r="F3" s="340"/>
      <c r="G3" s="340"/>
      <c r="H3" s="340"/>
      <c r="I3" s="340"/>
      <c r="J3" s="340"/>
    </row>
    <row r="4" spans="1:32" s="21" customFormat="1" ht="26.25" x14ac:dyDescent="0.4">
      <c r="A4" s="340" t="s">
        <v>220</v>
      </c>
      <c r="B4" s="340"/>
      <c r="C4" s="340"/>
      <c r="D4" s="340"/>
      <c r="E4" s="340"/>
      <c r="F4" s="340"/>
      <c r="G4" s="340"/>
      <c r="H4" s="340"/>
      <c r="I4" s="340"/>
      <c r="J4" s="340"/>
      <c r="K4" s="19"/>
      <c r="L4" s="19"/>
      <c r="M4" s="19"/>
      <c r="N4" s="47"/>
      <c r="O4" s="47"/>
      <c r="P4" s="47"/>
      <c r="Q4" s="47"/>
      <c r="R4" s="47"/>
      <c r="S4" s="47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</row>
    <row r="5" spans="1:32" s="21" customFormat="1" ht="26.25" x14ac:dyDescent="0.4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47"/>
      <c r="O5" s="47"/>
      <c r="P5" s="47"/>
      <c r="Q5" s="47"/>
      <c r="R5" s="47"/>
      <c r="S5" s="47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</row>
    <row r="6" spans="1:32" s="21" customFormat="1" ht="26.25" x14ac:dyDescent="0.4">
      <c r="A6" s="131" t="s">
        <v>182</v>
      </c>
      <c r="B6" s="47"/>
      <c r="C6" s="47"/>
      <c r="D6" s="47"/>
      <c r="E6" s="47"/>
      <c r="F6" s="47"/>
      <c r="G6" s="47"/>
      <c r="H6" s="47"/>
      <c r="I6" s="47"/>
      <c r="J6" s="47"/>
      <c r="K6" s="48"/>
      <c r="L6" s="48"/>
      <c r="M6" s="48"/>
      <c r="N6" s="47"/>
      <c r="O6" s="47"/>
      <c r="P6" s="47"/>
      <c r="Q6" s="47"/>
      <c r="R6" s="47"/>
      <c r="S6" s="47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</row>
    <row r="7" spans="1:32" s="4" customFormat="1" x14ac:dyDescent="0.35">
      <c r="A7" s="157"/>
      <c r="B7" s="40"/>
      <c r="C7" s="40"/>
      <c r="D7" s="40"/>
      <c r="E7" s="40"/>
      <c r="F7" s="40"/>
      <c r="G7" s="40"/>
      <c r="H7" s="40"/>
      <c r="I7" s="40"/>
      <c r="J7" s="42" t="s">
        <v>6</v>
      </c>
      <c r="K7" s="42"/>
      <c r="L7" s="42"/>
      <c r="M7" s="42"/>
      <c r="N7" s="40"/>
      <c r="O7" s="40"/>
      <c r="P7" s="40"/>
      <c r="Q7" s="40"/>
      <c r="R7" s="40"/>
      <c r="S7" s="40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2" s="1" customFormat="1" ht="26.25" customHeight="1" x14ac:dyDescent="0.35">
      <c r="A8" s="163"/>
      <c r="B8" s="353" t="s">
        <v>193</v>
      </c>
      <c r="C8" s="354"/>
      <c r="D8" s="355"/>
      <c r="E8" s="353" t="s">
        <v>221</v>
      </c>
      <c r="F8" s="354"/>
      <c r="G8" s="355"/>
      <c r="H8" s="353" t="s">
        <v>37</v>
      </c>
      <c r="I8" s="354"/>
      <c r="J8" s="355"/>
      <c r="K8" s="133"/>
      <c r="L8" s="133"/>
      <c r="M8" s="133"/>
      <c r="N8" s="56"/>
      <c r="O8" s="56"/>
      <c r="P8" s="56"/>
      <c r="Q8" s="56"/>
      <c r="R8" s="56"/>
      <c r="S8" s="56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</row>
    <row r="9" spans="1:32" s="2" customFormat="1" ht="23.25" x14ac:dyDescent="0.35">
      <c r="A9" s="132" t="s">
        <v>64</v>
      </c>
      <c r="B9" s="121" t="s">
        <v>65</v>
      </c>
      <c r="C9" s="121" t="s">
        <v>66</v>
      </c>
      <c r="D9" s="121" t="s">
        <v>10</v>
      </c>
      <c r="E9" s="121" t="s">
        <v>65</v>
      </c>
      <c r="F9" s="121" t="s">
        <v>66</v>
      </c>
      <c r="G9" s="121" t="s">
        <v>10</v>
      </c>
      <c r="H9" s="121" t="s">
        <v>39</v>
      </c>
      <c r="I9" s="121" t="s">
        <v>39</v>
      </c>
      <c r="J9" s="121" t="s">
        <v>39</v>
      </c>
      <c r="K9" s="133"/>
      <c r="L9" s="133"/>
      <c r="M9" s="133"/>
      <c r="N9" s="62"/>
      <c r="O9" s="62"/>
      <c r="P9" s="62"/>
      <c r="Q9" s="62"/>
      <c r="R9" s="62"/>
      <c r="S9" s="62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</row>
    <row r="10" spans="1:32" s="1" customFormat="1" ht="23.25" x14ac:dyDescent="0.35">
      <c r="A10" s="134"/>
      <c r="B10" s="121"/>
      <c r="C10" s="121"/>
      <c r="D10" s="122"/>
      <c r="E10" s="121"/>
      <c r="F10" s="121"/>
      <c r="G10" s="122"/>
      <c r="H10" s="121" t="s">
        <v>67</v>
      </c>
      <c r="I10" s="121" t="s">
        <v>50</v>
      </c>
      <c r="J10" s="58" t="s">
        <v>10</v>
      </c>
      <c r="K10" s="135"/>
      <c r="L10" s="135"/>
      <c r="M10" s="135"/>
      <c r="N10" s="56"/>
      <c r="O10" s="64"/>
      <c r="P10" s="64"/>
      <c r="Q10" s="64"/>
      <c r="R10" s="64"/>
      <c r="S10" s="64"/>
      <c r="T10" s="65"/>
      <c r="U10" s="65"/>
      <c r="V10" s="65"/>
      <c r="W10" s="57"/>
      <c r="X10" s="57"/>
      <c r="Y10" s="57"/>
      <c r="Z10" s="57"/>
      <c r="AA10" s="57"/>
      <c r="AB10" s="57"/>
      <c r="AC10" s="57"/>
      <c r="AD10" s="57"/>
      <c r="AE10" s="57"/>
      <c r="AF10" s="57"/>
    </row>
    <row r="11" spans="1:32" s="1" customFormat="1" ht="23.25" x14ac:dyDescent="0.35">
      <c r="A11" s="134"/>
      <c r="B11" s="121"/>
      <c r="C11" s="122"/>
      <c r="D11" s="122"/>
      <c r="E11" s="121"/>
      <c r="F11" s="121"/>
      <c r="G11" s="122"/>
      <c r="H11" s="121" t="s">
        <v>68</v>
      </c>
      <c r="I11" s="121" t="s">
        <v>68</v>
      </c>
      <c r="J11" s="121" t="s">
        <v>68</v>
      </c>
      <c r="K11" s="135"/>
      <c r="L11" s="135"/>
      <c r="M11" s="135"/>
      <c r="N11" s="56"/>
      <c r="O11" s="64"/>
      <c r="P11" s="64"/>
      <c r="Q11" s="64"/>
      <c r="R11" s="64"/>
      <c r="S11" s="64"/>
      <c r="T11" s="65"/>
      <c r="U11" s="65"/>
      <c r="V11" s="65"/>
      <c r="W11" s="57"/>
      <c r="X11" s="57"/>
      <c r="Y11" s="57"/>
      <c r="Z11" s="57"/>
      <c r="AA11" s="57"/>
      <c r="AB11" s="57"/>
      <c r="AC11" s="57"/>
      <c r="AD11" s="57"/>
      <c r="AE11" s="57"/>
      <c r="AF11" s="57"/>
    </row>
    <row r="12" spans="1:32" s="162" customFormat="1" x14ac:dyDescent="0.35">
      <c r="A12" s="158"/>
      <c r="B12" s="148" t="s">
        <v>1</v>
      </c>
      <c r="C12" s="151" t="s">
        <v>2</v>
      </c>
      <c r="D12" s="148" t="s">
        <v>69</v>
      </c>
      <c r="E12" s="151" t="s">
        <v>4</v>
      </c>
      <c r="F12" s="148" t="s">
        <v>5</v>
      </c>
      <c r="G12" s="151" t="s">
        <v>70</v>
      </c>
      <c r="H12" s="148" t="s">
        <v>102</v>
      </c>
      <c r="I12" s="148" t="s">
        <v>103</v>
      </c>
      <c r="J12" s="148" t="s">
        <v>104</v>
      </c>
      <c r="K12" s="161"/>
      <c r="L12" s="161"/>
      <c r="M12" s="161"/>
      <c r="N12" s="152"/>
      <c r="O12" s="152"/>
      <c r="P12" s="152"/>
      <c r="Q12" s="152"/>
      <c r="R12" s="152"/>
      <c r="S12" s="152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</row>
    <row r="13" spans="1:32" s="162" customFormat="1" x14ac:dyDescent="0.35">
      <c r="A13" s="149"/>
      <c r="B13" s="150"/>
      <c r="C13" s="159"/>
      <c r="D13" s="160"/>
      <c r="E13" s="150"/>
      <c r="F13" s="150"/>
      <c r="G13" s="160"/>
      <c r="H13" s="150" t="s">
        <v>135</v>
      </c>
      <c r="I13" s="150" t="s">
        <v>136</v>
      </c>
      <c r="J13" s="150" t="s">
        <v>137</v>
      </c>
      <c r="K13" s="161"/>
      <c r="L13" s="161"/>
      <c r="M13" s="161"/>
      <c r="N13" s="152"/>
      <c r="O13" s="152"/>
      <c r="P13" s="152"/>
      <c r="Q13" s="152"/>
      <c r="R13" s="152"/>
      <c r="S13" s="152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</row>
    <row r="14" spans="1:32" x14ac:dyDescent="0.35">
      <c r="A14" s="125" t="s">
        <v>100</v>
      </c>
      <c r="B14" s="126"/>
      <c r="C14" s="126"/>
      <c r="D14" s="100"/>
      <c r="E14" s="126">
        <v>19743.150000000001</v>
      </c>
      <c r="F14" s="126"/>
      <c r="G14" s="33">
        <v>19743.150000000001</v>
      </c>
      <c r="H14" s="339"/>
      <c r="I14" s="33"/>
      <c r="J14" s="336"/>
      <c r="K14" s="127"/>
      <c r="L14" s="127"/>
      <c r="M14" s="127"/>
    </row>
    <row r="15" spans="1:32" x14ac:dyDescent="0.35">
      <c r="A15" s="128" t="s">
        <v>101</v>
      </c>
      <c r="B15" s="37">
        <v>22001113.809999999</v>
      </c>
      <c r="C15" s="37"/>
      <c r="D15" s="35">
        <v>22001113.809999999</v>
      </c>
      <c r="E15" s="34">
        <v>21942627.420000002</v>
      </c>
      <c r="F15" s="34"/>
      <c r="G15" s="34">
        <v>21942627.420000002</v>
      </c>
      <c r="H15" s="336">
        <f t="shared" ref="H15:H20" si="0">(E15-B15)*(100/B15)</f>
        <v>-0.26583376871317077</v>
      </c>
      <c r="I15" s="33"/>
      <c r="J15" s="336">
        <f t="shared" ref="J15" si="1">(G15-D15)*(100/D15)</f>
        <v>-0.26583376871317077</v>
      </c>
      <c r="K15" s="124"/>
      <c r="L15" s="124"/>
      <c r="M15" s="124"/>
      <c r="T15" s="45"/>
    </row>
    <row r="16" spans="1:32" x14ac:dyDescent="0.35">
      <c r="A16" s="128" t="s">
        <v>22</v>
      </c>
      <c r="B16" s="34"/>
      <c r="C16" s="34"/>
      <c r="D16" s="35"/>
      <c r="E16" s="34"/>
      <c r="F16" s="34"/>
      <c r="G16" s="35"/>
      <c r="H16" s="336"/>
      <c r="I16" s="33"/>
      <c r="J16" s="336"/>
      <c r="K16" s="127"/>
      <c r="L16" s="127"/>
      <c r="M16" s="127"/>
      <c r="N16" s="40"/>
      <c r="T16" s="45"/>
      <c r="U16" s="45"/>
    </row>
    <row r="17" spans="1:256" x14ac:dyDescent="0.35">
      <c r="A17" s="129" t="s">
        <v>71</v>
      </c>
      <c r="B17" s="34"/>
      <c r="C17" s="34"/>
      <c r="D17" s="35"/>
      <c r="E17" s="34"/>
      <c r="F17" s="34"/>
      <c r="G17" s="35"/>
      <c r="H17" s="336"/>
      <c r="I17" s="33"/>
      <c r="J17" s="336"/>
      <c r="K17" s="124"/>
      <c r="L17" s="124"/>
      <c r="M17" s="124"/>
    </row>
    <row r="18" spans="1:256" x14ac:dyDescent="0.35">
      <c r="A18" s="129" t="s">
        <v>72</v>
      </c>
      <c r="B18" s="34"/>
      <c r="C18" s="34"/>
      <c r="D18" s="35"/>
      <c r="E18" s="34"/>
      <c r="F18" s="34"/>
      <c r="G18" s="35"/>
      <c r="H18" s="336"/>
      <c r="I18" s="33"/>
      <c r="J18" s="336"/>
      <c r="K18" s="127"/>
      <c r="L18" s="127"/>
      <c r="M18" s="127"/>
      <c r="N18" s="40"/>
    </row>
    <row r="19" spans="1:256" x14ac:dyDescent="0.35">
      <c r="A19" s="219" t="s">
        <v>122</v>
      </c>
      <c r="B19" s="95"/>
      <c r="C19" s="95"/>
      <c r="D19" s="111"/>
      <c r="E19" s="95"/>
      <c r="F19" s="95"/>
      <c r="G19" s="111"/>
      <c r="H19" s="336"/>
      <c r="J19" s="336"/>
      <c r="K19" s="127"/>
      <c r="L19" s="127"/>
      <c r="M19" s="127"/>
      <c r="N19" s="40"/>
    </row>
    <row r="20" spans="1:256" s="1" customFormat="1" ht="24" thickBot="1" x14ac:dyDescent="0.4">
      <c r="A20" s="136" t="s">
        <v>15</v>
      </c>
      <c r="B20" s="137">
        <f>SUM(B14:B19)</f>
        <v>22001113.809999999</v>
      </c>
      <c r="C20" s="137"/>
      <c r="D20" s="137">
        <f>SUM(D14:D19)</f>
        <v>22001113.809999999</v>
      </c>
      <c r="E20" s="137">
        <f>SUM(E14:E19)</f>
        <v>21962370.57</v>
      </c>
      <c r="F20" s="137"/>
      <c r="G20" s="137">
        <f>SUM(G14:G19)</f>
        <v>21962370.57</v>
      </c>
      <c r="H20" s="337">
        <f t="shared" si="0"/>
        <v>-0.17609672098686519</v>
      </c>
      <c r="I20" s="102"/>
      <c r="J20" s="337">
        <f>(G20-D20)*(100/D20)</f>
        <v>-0.17609672098686519</v>
      </c>
      <c r="K20" s="138"/>
      <c r="L20" s="138"/>
      <c r="M20" s="138"/>
      <c r="N20" s="56"/>
      <c r="O20" s="56"/>
      <c r="P20" s="56"/>
      <c r="Q20" s="56"/>
      <c r="R20" s="56"/>
      <c r="S20" s="56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</row>
    <row r="21" spans="1:256" ht="14.25" customHeight="1" thickTop="1" x14ac:dyDescent="0.35"/>
    <row r="22" spans="1:256" ht="26.25" x14ac:dyDescent="0.4">
      <c r="A22" s="131" t="s">
        <v>182</v>
      </c>
    </row>
    <row r="23" spans="1:256" x14ac:dyDescent="0.35">
      <c r="A23" s="180" t="s">
        <v>176</v>
      </c>
    </row>
    <row r="24" spans="1:256" s="32" customFormat="1" x14ac:dyDescent="0.35">
      <c r="A24" s="114" t="s">
        <v>281</v>
      </c>
      <c r="B24" s="45"/>
      <c r="C24" s="45"/>
      <c r="D24" s="45"/>
      <c r="E24" s="45"/>
      <c r="F24" s="40"/>
      <c r="G24" s="45"/>
      <c r="H24" s="45"/>
      <c r="I24" s="45"/>
      <c r="J24" s="45"/>
      <c r="L24" s="36"/>
      <c r="M24" s="114"/>
      <c r="N24" s="45"/>
      <c r="O24" s="45"/>
      <c r="P24" s="45"/>
      <c r="Q24" s="45"/>
      <c r="R24" s="40"/>
      <c r="S24" s="45"/>
      <c r="T24" s="45"/>
      <c r="U24" s="45"/>
      <c r="V24" s="45"/>
      <c r="W24" s="40"/>
      <c r="X24" s="36"/>
      <c r="Y24" s="36"/>
      <c r="Z24" s="36"/>
      <c r="AA24" s="36"/>
      <c r="AB24" s="45"/>
      <c r="AC24" s="45"/>
      <c r="AD24" s="45"/>
      <c r="AE24" s="45"/>
      <c r="AF24" s="45"/>
      <c r="AG24" s="45"/>
    </row>
    <row r="25" spans="1:256" s="32" customFormat="1" x14ac:dyDescent="0.35">
      <c r="A25" s="114" t="s">
        <v>283</v>
      </c>
      <c r="B25" s="45"/>
      <c r="C25" s="45"/>
      <c r="D25" s="45"/>
      <c r="E25" s="45"/>
      <c r="F25" s="40"/>
      <c r="G25" s="45"/>
      <c r="H25" s="45"/>
      <c r="I25" s="45"/>
      <c r="J25" s="45"/>
      <c r="K25" s="40"/>
      <c r="L25" s="36"/>
      <c r="M25" s="114"/>
      <c r="N25" s="45"/>
      <c r="O25" s="45"/>
      <c r="P25" s="45"/>
      <c r="Q25" s="45"/>
      <c r="R25" s="40"/>
      <c r="S25" s="45"/>
      <c r="T25" s="45"/>
      <c r="U25" s="45"/>
      <c r="V25" s="45"/>
      <c r="W25" s="40"/>
      <c r="X25" s="36"/>
      <c r="Y25" s="36"/>
      <c r="Z25" s="36"/>
      <c r="AA25" s="36"/>
      <c r="AB25" s="45"/>
      <c r="AC25" s="45"/>
      <c r="AD25" s="45"/>
      <c r="AE25" s="45"/>
      <c r="AF25" s="45"/>
      <c r="AG25" s="45"/>
    </row>
    <row r="26" spans="1:256" s="32" customFormat="1" x14ac:dyDescent="0.35">
      <c r="A26" s="114"/>
      <c r="B26" s="45"/>
      <c r="C26" s="45"/>
      <c r="D26" s="45"/>
      <c r="E26" s="45"/>
      <c r="F26" s="40"/>
      <c r="G26" s="45"/>
      <c r="H26" s="45"/>
      <c r="I26" s="45"/>
      <c r="J26" s="45"/>
      <c r="K26" s="40"/>
      <c r="L26" s="36"/>
      <c r="M26" s="114"/>
      <c r="N26" s="45"/>
      <c r="O26" s="45"/>
      <c r="P26" s="45"/>
      <c r="Q26" s="45"/>
      <c r="R26" s="40"/>
      <c r="S26" s="45"/>
      <c r="T26" s="45"/>
      <c r="U26" s="45"/>
      <c r="V26" s="45"/>
      <c r="W26" s="40"/>
      <c r="X26" s="36"/>
      <c r="Y26" s="36"/>
      <c r="Z26" s="36"/>
      <c r="AA26" s="36"/>
      <c r="AB26" s="45"/>
      <c r="AC26" s="45"/>
      <c r="AD26" s="45"/>
      <c r="AE26" s="45"/>
      <c r="AF26" s="45"/>
      <c r="AG26" s="45"/>
    </row>
    <row r="27" spans="1:256" x14ac:dyDescent="0.35">
      <c r="A27" s="114" t="s">
        <v>282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  <c r="AX27" s="114"/>
      <c r="AY27" s="114"/>
      <c r="AZ27" s="114"/>
      <c r="BA27" s="114"/>
      <c r="BB27" s="114"/>
      <c r="BC27" s="114"/>
      <c r="BD27" s="114"/>
      <c r="BE27" s="114"/>
      <c r="BF27" s="114"/>
      <c r="BG27" s="114"/>
      <c r="BH27" s="114"/>
      <c r="BI27" s="114"/>
      <c r="BJ27" s="114"/>
      <c r="BK27" s="114"/>
      <c r="BL27" s="114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4"/>
      <c r="BY27" s="114"/>
      <c r="BZ27" s="114"/>
      <c r="CA27" s="114"/>
      <c r="CB27" s="114"/>
      <c r="CC27" s="114"/>
      <c r="CD27" s="114"/>
      <c r="CE27" s="114"/>
      <c r="CF27" s="114"/>
      <c r="CG27" s="114"/>
      <c r="CH27" s="114"/>
      <c r="CI27" s="114"/>
      <c r="CJ27" s="114"/>
      <c r="CK27" s="114"/>
      <c r="CL27" s="114"/>
      <c r="CM27" s="114"/>
      <c r="CN27" s="114"/>
      <c r="CO27" s="114"/>
      <c r="CP27" s="114"/>
      <c r="CQ27" s="114"/>
      <c r="CR27" s="114"/>
      <c r="CS27" s="114"/>
      <c r="CT27" s="114"/>
      <c r="CU27" s="114"/>
      <c r="CV27" s="114"/>
      <c r="CW27" s="114"/>
      <c r="CX27" s="114"/>
      <c r="CY27" s="114"/>
      <c r="CZ27" s="114"/>
      <c r="DA27" s="114"/>
      <c r="DB27" s="114"/>
      <c r="DC27" s="114"/>
      <c r="DD27" s="114"/>
      <c r="DE27" s="114"/>
      <c r="DF27" s="114"/>
      <c r="DG27" s="114"/>
      <c r="DH27" s="114"/>
      <c r="DI27" s="114"/>
      <c r="DJ27" s="114"/>
      <c r="DK27" s="114"/>
      <c r="DL27" s="114"/>
      <c r="DM27" s="114"/>
      <c r="DN27" s="114"/>
      <c r="DO27" s="114"/>
      <c r="DP27" s="114"/>
      <c r="DQ27" s="114"/>
      <c r="DR27" s="114"/>
      <c r="DS27" s="114"/>
      <c r="DT27" s="114"/>
      <c r="DU27" s="114"/>
      <c r="DV27" s="114"/>
      <c r="DW27" s="114"/>
      <c r="DX27" s="114"/>
      <c r="DY27" s="114"/>
      <c r="DZ27" s="114"/>
      <c r="EA27" s="114"/>
      <c r="EB27" s="114"/>
      <c r="EC27" s="114"/>
      <c r="ED27" s="114"/>
      <c r="EE27" s="114"/>
      <c r="EF27" s="114"/>
      <c r="EG27" s="114"/>
      <c r="EH27" s="114"/>
      <c r="EI27" s="114"/>
      <c r="EJ27" s="114"/>
      <c r="EK27" s="114"/>
      <c r="EL27" s="114"/>
      <c r="EM27" s="114"/>
      <c r="EN27" s="114"/>
      <c r="EO27" s="114"/>
      <c r="EP27" s="114"/>
      <c r="EQ27" s="114"/>
      <c r="ER27" s="114"/>
      <c r="ES27" s="114"/>
      <c r="ET27" s="114"/>
      <c r="EU27" s="114"/>
      <c r="EV27" s="114"/>
      <c r="EW27" s="114"/>
      <c r="EX27" s="114"/>
      <c r="EY27" s="114"/>
      <c r="EZ27" s="114"/>
      <c r="FA27" s="114"/>
      <c r="FB27" s="114"/>
      <c r="FC27" s="114"/>
      <c r="FD27" s="114"/>
      <c r="FE27" s="114"/>
      <c r="FF27" s="114"/>
      <c r="FG27" s="114"/>
      <c r="FH27" s="114"/>
      <c r="FI27" s="114"/>
      <c r="FJ27" s="114"/>
      <c r="FK27" s="114"/>
      <c r="FL27" s="114"/>
      <c r="FM27" s="114"/>
      <c r="FN27" s="114"/>
      <c r="FO27" s="114"/>
      <c r="FP27" s="114"/>
      <c r="FQ27" s="114"/>
      <c r="FR27" s="114"/>
      <c r="FS27" s="114"/>
      <c r="FT27" s="114"/>
      <c r="FU27" s="114"/>
      <c r="FV27" s="114"/>
      <c r="FW27" s="114"/>
      <c r="FX27" s="114"/>
      <c r="FY27" s="114"/>
      <c r="FZ27" s="114"/>
      <c r="GA27" s="114"/>
      <c r="GB27" s="114"/>
      <c r="GC27" s="114"/>
      <c r="GD27" s="114"/>
      <c r="GE27" s="114"/>
      <c r="GF27" s="114"/>
      <c r="GG27" s="114"/>
      <c r="GH27" s="114"/>
      <c r="GI27" s="114"/>
      <c r="GJ27" s="114"/>
      <c r="GK27" s="114"/>
      <c r="GL27" s="114"/>
      <c r="GM27" s="114"/>
      <c r="GN27" s="114"/>
      <c r="GO27" s="114"/>
      <c r="GP27" s="114"/>
      <c r="GQ27" s="114"/>
      <c r="GR27" s="114"/>
      <c r="GS27" s="114"/>
      <c r="GT27" s="114"/>
      <c r="GU27" s="114"/>
      <c r="GV27" s="114"/>
      <c r="GW27" s="114"/>
      <c r="GX27" s="114"/>
      <c r="GY27" s="114"/>
      <c r="GZ27" s="114"/>
      <c r="HA27" s="114"/>
      <c r="HB27" s="114"/>
      <c r="HC27" s="114"/>
      <c r="HD27" s="114"/>
      <c r="HE27" s="114"/>
      <c r="HF27" s="114"/>
      <c r="HG27" s="114"/>
      <c r="HH27" s="114"/>
      <c r="HI27" s="114"/>
      <c r="HJ27" s="114"/>
      <c r="HK27" s="114"/>
      <c r="HL27" s="114"/>
      <c r="HM27" s="114"/>
      <c r="HN27" s="114"/>
      <c r="HO27" s="114"/>
      <c r="HP27" s="114"/>
      <c r="HQ27" s="114"/>
      <c r="HR27" s="114"/>
      <c r="HS27" s="114"/>
      <c r="HT27" s="114"/>
      <c r="HU27" s="114"/>
      <c r="HV27" s="114"/>
      <c r="HW27" s="114"/>
      <c r="HX27" s="114"/>
      <c r="HY27" s="114"/>
      <c r="HZ27" s="114"/>
      <c r="IA27" s="114"/>
      <c r="IB27" s="114"/>
      <c r="IC27" s="114"/>
      <c r="ID27" s="114"/>
      <c r="IE27" s="114"/>
      <c r="IF27" s="114"/>
      <c r="IG27" s="114"/>
      <c r="IH27" s="114"/>
      <c r="II27" s="114"/>
      <c r="IJ27" s="114"/>
      <c r="IK27" s="114"/>
      <c r="IL27" s="114"/>
      <c r="IM27" s="114"/>
      <c r="IN27" s="114"/>
      <c r="IO27" s="114"/>
      <c r="IP27" s="114"/>
      <c r="IQ27" s="114"/>
      <c r="IR27" s="114"/>
      <c r="IS27" s="114"/>
      <c r="IT27" s="114"/>
      <c r="IU27" s="114"/>
      <c r="IV27" s="114"/>
    </row>
    <row r="28" spans="1:256" x14ac:dyDescent="0.35">
      <c r="A28" s="114" t="s">
        <v>284</v>
      </c>
    </row>
    <row r="29" spans="1:256" x14ac:dyDescent="0.35">
      <c r="A29" s="227"/>
    </row>
  </sheetData>
  <mergeCells count="6">
    <mergeCell ref="A4:J4"/>
    <mergeCell ref="B8:D8"/>
    <mergeCell ref="E8:G8"/>
    <mergeCell ref="H8:J8"/>
    <mergeCell ref="A2:J2"/>
    <mergeCell ref="A3:J3"/>
  </mergeCells>
  <phoneticPr fontId="2" type="noConversion"/>
  <pageMargins left="0.46" right="0.14000000000000001" top="0.25" bottom="0.24" header="0.15" footer="0.19"/>
  <pageSetup paperSize="9" scale="65" orientation="landscape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10</vt:i4>
      </vt:variant>
      <vt:variant>
        <vt:lpstr>ช่วงที่มีชื่อ</vt:lpstr>
      </vt:variant>
      <vt:variant>
        <vt:i4>6</vt:i4>
      </vt:variant>
    </vt:vector>
  </HeadingPairs>
  <TitlesOfParts>
    <vt:vector size="16" baseType="lpstr">
      <vt:lpstr>ตารางที่ 1</vt:lpstr>
      <vt:lpstr>ตารางที่ 2</vt:lpstr>
      <vt:lpstr>ตารางที่ 3.</vt:lpstr>
      <vt:lpstr>ตารางที่ 4.</vt:lpstr>
      <vt:lpstr>ตารางที่ 5</vt:lpstr>
      <vt:lpstr>ตารางที่ 6</vt:lpstr>
      <vt:lpstr>ตารางที่ 7</vt:lpstr>
      <vt:lpstr>ตารางที่ 8</vt:lpstr>
      <vt:lpstr>ตารางที่ 9</vt:lpstr>
      <vt:lpstr>Sheet12</vt:lpstr>
      <vt:lpstr>'ตารางที่ 8'!Print_Area</vt:lpstr>
      <vt:lpstr>'ตารางที่ 9'!Print_Area</vt:lpstr>
      <vt:lpstr>'ตารางที่ 2'!Print_Titles</vt:lpstr>
      <vt:lpstr>'ตารางที่ 3.'!Print_Titles</vt:lpstr>
      <vt:lpstr>'ตารางที่ 4.'!Print_Titles</vt:lpstr>
      <vt:lpstr>'ตารางที่ 8'!Print_Titles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KKD Windows7 V.11_x86</cp:lastModifiedBy>
  <cp:lastPrinted>2016-01-26T07:35:41Z</cp:lastPrinted>
  <dcterms:created xsi:type="dcterms:W3CDTF">2010-12-16T22:34:20Z</dcterms:created>
  <dcterms:modified xsi:type="dcterms:W3CDTF">2016-01-26T07:37:02Z</dcterms:modified>
</cp:coreProperties>
</file>