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งานการเงินและบัญชี\การเงินจากเครื่องพี่ก้อย\รายงานต่าง ๆ\รายงานเบิกจ่าย-ฉบับสมบูรณ์(เสนอ ผอ)\ปี2569\งบปกติ\"/>
    </mc:Choice>
  </mc:AlternateContent>
  <bookViews>
    <workbookView xWindow="0" yWindow="0" windowWidth="15345" windowHeight="4665" firstSheet="2" activeTab="5"/>
  </bookViews>
  <sheets>
    <sheet name="งบจังหวัด30กย68" sheetId="283" r:id="rId1"/>
    <sheet name="งบจังหวัด30กย68 (2)" sheetId="284" r:id="rId2"/>
    <sheet name="งบปกติ30 กย68" sheetId="285" r:id="rId3"/>
    <sheet name="งบเงินฝากคลัง30กย68" sheetId="286" r:id="rId4"/>
    <sheet name="ชื่อผลิตกิจกรรม" sheetId="287" r:id="rId5"/>
    <sheet name="งบปกติ31ตค68" sheetId="288" r:id="rId6"/>
  </sheets>
  <definedNames>
    <definedName name="_xlnm.Print_Titles" localSheetId="2">'งบปกติ30 กย68'!$5:$6</definedName>
    <definedName name="_xlnm.Print_Titles" localSheetId="5">งบปกติ31ตค68!$5:$6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4" i="288" l="1"/>
  <c r="C83" i="288"/>
  <c r="D83" i="288"/>
  <c r="E83" i="288"/>
  <c r="F83" i="288"/>
  <c r="G83" i="288"/>
  <c r="H83" i="288"/>
  <c r="B83" i="288"/>
  <c r="C82" i="288"/>
  <c r="D82" i="288"/>
  <c r="E82" i="288"/>
  <c r="F82" i="288"/>
  <c r="G82" i="288"/>
  <c r="H82" i="288"/>
  <c r="B82" i="288"/>
  <c r="E81" i="288"/>
  <c r="F81" i="288"/>
  <c r="G81" i="288"/>
  <c r="H81" i="288"/>
  <c r="C81" i="288"/>
  <c r="D81" i="288"/>
  <c r="B81" i="288"/>
  <c r="I50" i="288"/>
  <c r="H50" i="288"/>
  <c r="G50" i="288"/>
  <c r="F50" i="288"/>
  <c r="E50" i="288"/>
  <c r="D50" i="288"/>
  <c r="C50" i="288"/>
  <c r="B50" i="288"/>
  <c r="D54" i="288" l="1"/>
  <c r="H54" i="288"/>
  <c r="D62" i="288"/>
  <c r="H62" i="288"/>
  <c r="C73" i="288"/>
  <c r="D73" i="288"/>
  <c r="E73" i="288"/>
  <c r="F73" i="288"/>
  <c r="G73" i="288"/>
  <c r="H73" i="288"/>
  <c r="I73" i="288"/>
  <c r="B73" i="288"/>
  <c r="C71" i="288"/>
  <c r="D71" i="288"/>
  <c r="E71" i="288"/>
  <c r="F71" i="288"/>
  <c r="G71" i="288"/>
  <c r="H71" i="288"/>
  <c r="B71" i="288"/>
  <c r="C64" i="288"/>
  <c r="C62" i="288" s="1"/>
  <c r="D64" i="288"/>
  <c r="E64" i="288"/>
  <c r="E62" i="288" s="1"/>
  <c r="F64" i="288"/>
  <c r="F62" i="288" s="1"/>
  <c r="G64" i="288"/>
  <c r="G62" i="288" s="1"/>
  <c r="H64" i="288"/>
  <c r="I64" i="288"/>
  <c r="B64" i="288"/>
  <c r="B62" i="288" s="1"/>
  <c r="C59" i="288"/>
  <c r="D59" i="288"/>
  <c r="E59" i="288"/>
  <c r="F59" i="288"/>
  <c r="G59" i="288"/>
  <c r="H59" i="288"/>
  <c r="I59" i="288"/>
  <c r="B59" i="288"/>
  <c r="C57" i="288"/>
  <c r="D57" i="288"/>
  <c r="E57" i="288"/>
  <c r="F57" i="288"/>
  <c r="G57" i="288"/>
  <c r="H57" i="288"/>
  <c r="I57" i="288"/>
  <c r="B57" i="288"/>
  <c r="C55" i="288"/>
  <c r="C54" i="288" s="1"/>
  <c r="D55" i="288"/>
  <c r="E55" i="288"/>
  <c r="E54" i="288" s="1"/>
  <c r="F55" i="288"/>
  <c r="F54" i="288" s="1"/>
  <c r="G55" i="288"/>
  <c r="G54" i="288" s="1"/>
  <c r="H55" i="288"/>
  <c r="I55" i="288"/>
  <c r="I54" i="288" s="1"/>
  <c r="B55" i="288"/>
  <c r="B54" i="288" s="1"/>
  <c r="C52" i="288"/>
  <c r="D52" i="288"/>
  <c r="E52" i="288"/>
  <c r="F52" i="288"/>
  <c r="G52" i="288"/>
  <c r="H52" i="288"/>
  <c r="I52" i="288"/>
  <c r="B52" i="288"/>
  <c r="C48" i="288"/>
  <c r="C84" i="288" s="1"/>
  <c r="D48" i="288"/>
  <c r="D84" i="288" s="1"/>
  <c r="E48" i="288"/>
  <c r="E84" i="288" s="1"/>
  <c r="F48" i="288"/>
  <c r="F84" i="288" s="1"/>
  <c r="G48" i="288"/>
  <c r="G84" i="288" s="1"/>
  <c r="H48" i="288"/>
  <c r="H84" i="288" s="1"/>
  <c r="I48" i="288"/>
  <c r="B48" i="288"/>
  <c r="C46" i="288"/>
  <c r="D46" i="288"/>
  <c r="E46" i="288"/>
  <c r="F46" i="288"/>
  <c r="G46" i="288"/>
  <c r="H46" i="288"/>
  <c r="I46" i="288"/>
  <c r="B46" i="288"/>
  <c r="C44" i="288"/>
  <c r="D44" i="288"/>
  <c r="E44" i="288"/>
  <c r="F44" i="288"/>
  <c r="G44" i="288"/>
  <c r="H44" i="288"/>
  <c r="I44" i="288"/>
  <c r="B44" i="288"/>
  <c r="C37" i="288"/>
  <c r="D37" i="288"/>
  <c r="D36" i="288" s="1"/>
  <c r="E37" i="288"/>
  <c r="F37" i="288"/>
  <c r="F36" i="288" s="1"/>
  <c r="G37" i="288"/>
  <c r="G36" i="288" s="1"/>
  <c r="H37" i="288"/>
  <c r="H36" i="288" s="1"/>
  <c r="I37" i="288"/>
  <c r="I36" i="288" s="1"/>
  <c r="B37" i="288"/>
  <c r="C30" i="288"/>
  <c r="D30" i="288"/>
  <c r="E30" i="288"/>
  <c r="F30" i="288"/>
  <c r="G30" i="288"/>
  <c r="H30" i="288"/>
  <c r="I30" i="288"/>
  <c r="B30" i="288"/>
  <c r="C28" i="288"/>
  <c r="D28" i="288"/>
  <c r="E28" i="288"/>
  <c r="F28" i="288"/>
  <c r="G28" i="288"/>
  <c r="H28" i="288"/>
  <c r="I28" i="288"/>
  <c r="B28" i="288"/>
  <c r="C26" i="288"/>
  <c r="C25" i="288" s="1"/>
  <c r="D26" i="288"/>
  <c r="D25" i="288" s="1"/>
  <c r="E26" i="288"/>
  <c r="E25" i="288" s="1"/>
  <c r="F26" i="288"/>
  <c r="F25" i="288" s="1"/>
  <c r="G26" i="288"/>
  <c r="G25" i="288" s="1"/>
  <c r="H26" i="288"/>
  <c r="H25" i="288" s="1"/>
  <c r="I26" i="288"/>
  <c r="I25" i="288" s="1"/>
  <c r="B26" i="288"/>
  <c r="B25" i="288" s="1"/>
  <c r="C23" i="288"/>
  <c r="C22" i="288" s="1"/>
  <c r="D23" i="288"/>
  <c r="D22" i="288" s="1"/>
  <c r="E23" i="288"/>
  <c r="E22" i="288" s="1"/>
  <c r="F23" i="288"/>
  <c r="F22" i="288" s="1"/>
  <c r="G23" i="288"/>
  <c r="G22" i="288" s="1"/>
  <c r="H23" i="288"/>
  <c r="H22" i="288" s="1"/>
  <c r="I23" i="288"/>
  <c r="I22" i="288" s="1"/>
  <c r="B23" i="288"/>
  <c r="B22" i="288" s="1"/>
  <c r="C16" i="288"/>
  <c r="D16" i="288"/>
  <c r="E16" i="288"/>
  <c r="F16" i="288"/>
  <c r="G16" i="288"/>
  <c r="H16" i="288"/>
  <c r="I16" i="288"/>
  <c r="B16" i="288"/>
  <c r="C14" i="288"/>
  <c r="C13" i="288" s="1"/>
  <c r="C12" i="288" s="1"/>
  <c r="D14" i="288"/>
  <c r="D13" i="288" s="1"/>
  <c r="D12" i="288" s="1"/>
  <c r="E14" i="288"/>
  <c r="F14" i="288"/>
  <c r="G14" i="288"/>
  <c r="G13" i="288" s="1"/>
  <c r="G12" i="288" s="1"/>
  <c r="H14" i="288"/>
  <c r="H13" i="288" s="1"/>
  <c r="H12" i="288" s="1"/>
  <c r="I14" i="288"/>
  <c r="I13" i="288" s="1"/>
  <c r="I12" i="288" s="1"/>
  <c r="B14" i="288"/>
  <c r="B13" i="288" s="1"/>
  <c r="B12" i="288" s="1"/>
  <c r="C10" i="288"/>
  <c r="C9" i="288" s="1"/>
  <c r="C8" i="288" s="1"/>
  <c r="D10" i="288"/>
  <c r="D9" i="288" s="1"/>
  <c r="D8" i="288" s="1"/>
  <c r="E10" i="288"/>
  <c r="E9" i="288" s="1"/>
  <c r="E8" i="288" s="1"/>
  <c r="F10" i="288"/>
  <c r="F9" i="288" s="1"/>
  <c r="F8" i="288" s="1"/>
  <c r="G10" i="288"/>
  <c r="G9" i="288" s="1"/>
  <c r="G8" i="288" s="1"/>
  <c r="H10" i="288"/>
  <c r="H9" i="288" s="1"/>
  <c r="H8" i="288" s="1"/>
  <c r="I10" i="288"/>
  <c r="I9" i="288" s="1"/>
  <c r="I8" i="288" s="1"/>
  <c r="B10" i="288"/>
  <c r="B9" i="288" s="1"/>
  <c r="B8" i="288" s="1"/>
  <c r="C41" i="288"/>
  <c r="B41" i="288"/>
  <c r="H61" i="288" l="1"/>
  <c r="E36" i="288"/>
  <c r="I61" i="288"/>
  <c r="I21" i="288" s="1"/>
  <c r="C36" i="288"/>
  <c r="C21" i="288" s="1"/>
  <c r="G61" i="288"/>
  <c r="G21" i="288" s="1"/>
  <c r="C61" i="288"/>
  <c r="B36" i="288"/>
  <c r="B21" i="288" s="1"/>
  <c r="B61" i="288"/>
  <c r="I62" i="288"/>
  <c r="H21" i="288"/>
  <c r="H7" i="288" s="1"/>
  <c r="E61" i="288"/>
  <c r="D61" i="288"/>
  <c r="D21" i="288" s="1"/>
  <c r="D7" i="288" s="1"/>
  <c r="F61" i="288"/>
  <c r="F21" i="288" s="1"/>
  <c r="E13" i="288"/>
  <c r="E12" i="288" s="1"/>
  <c r="F13" i="288"/>
  <c r="F12" i="288" s="1"/>
  <c r="E85" i="288"/>
  <c r="C85" i="288"/>
  <c r="D85" i="288"/>
  <c r="F85" i="288"/>
  <c r="I12" i="286"/>
  <c r="K12" i="286" s="1"/>
  <c r="K7" i="286"/>
  <c r="H7" i="286"/>
  <c r="G7" i="286"/>
  <c r="F7" i="286"/>
  <c r="E7" i="286"/>
  <c r="J38" i="285"/>
  <c r="D70" i="285"/>
  <c r="C70" i="285"/>
  <c r="B70" i="285"/>
  <c r="C69" i="285"/>
  <c r="B69" i="285"/>
  <c r="C68" i="285"/>
  <c r="C72" i="285" s="1"/>
  <c r="G62" i="285"/>
  <c r="F62" i="285"/>
  <c r="F61" i="285" s="1"/>
  <c r="F60" i="285" s="1"/>
  <c r="F59" i="285" s="1"/>
  <c r="E62" i="285"/>
  <c r="E61" i="285" s="1"/>
  <c r="G61" i="285" s="1"/>
  <c r="D61" i="285"/>
  <c r="D60" i="285" s="1"/>
  <c r="D59" i="285" s="1"/>
  <c r="C61" i="285"/>
  <c r="B61" i="285"/>
  <c r="B60" i="285" s="1"/>
  <c r="B59" i="285" s="1"/>
  <c r="C60" i="285"/>
  <c r="C59" i="285" s="1"/>
  <c r="E58" i="285"/>
  <c r="G58" i="285" s="1"/>
  <c r="B58" i="285"/>
  <c r="E57" i="285"/>
  <c r="G57" i="285" s="1"/>
  <c r="D56" i="285"/>
  <c r="D71" i="285" s="1"/>
  <c r="C56" i="285"/>
  <c r="C71" i="285" s="1"/>
  <c r="F54" i="285"/>
  <c r="E54" i="285"/>
  <c r="E53" i="285"/>
  <c r="G53" i="285" s="1"/>
  <c r="E51" i="285"/>
  <c r="G51" i="285" s="1"/>
  <c r="D49" i="285"/>
  <c r="C49" i="285"/>
  <c r="B49" i="285"/>
  <c r="E47" i="285"/>
  <c r="G47" i="285" s="1"/>
  <c r="D46" i="285"/>
  <c r="C46" i="285"/>
  <c r="B46" i="285"/>
  <c r="E45" i="285"/>
  <c r="G45" i="285" s="1"/>
  <c r="D44" i="285"/>
  <c r="C44" i="285"/>
  <c r="B44" i="285"/>
  <c r="E43" i="285"/>
  <c r="G43" i="285" s="1"/>
  <c r="B43" i="285"/>
  <c r="B68" i="285" s="1"/>
  <c r="D42" i="285"/>
  <c r="C42" i="285"/>
  <c r="B42" i="285"/>
  <c r="G41" i="285"/>
  <c r="F41" i="285"/>
  <c r="F40" i="285" s="1"/>
  <c r="E41" i="285"/>
  <c r="E40" i="285"/>
  <c r="D40" i="285"/>
  <c r="C40" i="285"/>
  <c r="B40" i="285"/>
  <c r="D39" i="285"/>
  <c r="E39" i="285" s="1"/>
  <c r="D38" i="285"/>
  <c r="E38" i="285" s="1"/>
  <c r="D37" i="285"/>
  <c r="D36" i="285" s="1"/>
  <c r="C37" i="285"/>
  <c r="C36" i="285" s="1"/>
  <c r="B37" i="285"/>
  <c r="B36" i="285"/>
  <c r="G35" i="285"/>
  <c r="E35" i="285"/>
  <c r="F35" i="285" s="1"/>
  <c r="F34" i="285" s="1"/>
  <c r="E34" i="285"/>
  <c r="D34" i="285"/>
  <c r="C34" i="285"/>
  <c r="B34" i="285"/>
  <c r="E33" i="285"/>
  <c r="F33" i="285" s="1"/>
  <c r="F32" i="285" s="1"/>
  <c r="E32" i="285"/>
  <c r="D32" i="285"/>
  <c r="C32" i="285"/>
  <c r="B32" i="285"/>
  <c r="G31" i="285"/>
  <c r="E31" i="285"/>
  <c r="F31" i="285" s="1"/>
  <c r="G30" i="285"/>
  <c r="F30" i="285"/>
  <c r="E30" i="285"/>
  <c r="E29" i="285"/>
  <c r="D29" i="285"/>
  <c r="C29" i="285"/>
  <c r="B29" i="285"/>
  <c r="J28" i="285"/>
  <c r="E28" i="285"/>
  <c r="F28" i="285" s="1"/>
  <c r="G27" i="285"/>
  <c r="F27" i="285"/>
  <c r="E27" i="285"/>
  <c r="D26" i="285"/>
  <c r="C26" i="285"/>
  <c r="B26" i="285"/>
  <c r="E25" i="285"/>
  <c r="E24" i="285" s="1"/>
  <c r="D24" i="285"/>
  <c r="C24" i="285"/>
  <c r="B24" i="285"/>
  <c r="G23" i="285"/>
  <c r="F23" i="285"/>
  <c r="F70" i="285" s="1"/>
  <c r="E23" i="285"/>
  <c r="E70" i="285" s="1"/>
  <c r="E22" i="285"/>
  <c r="G22" i="285" s="1"/>
  <c r="D21" i="285"/>
  <c r="C21" i="285"/>
  <c r="B21" i="285"/>
  <c r="C20" i="285"/>
  <c r="B20" i="285"/>
  <c r="E19" i="285"/>
  <c r="G19" i="285" s="1"/>
  <c r="G18" i="285"/>
  <c r="E18" i="285"/>
  <c r="F18" i="285" s="1"/>
  <c r="D17" i="285"/>
  <c r="C17" i="285"/>
  <c r="B17" i="285"/>
  <c r="G16" i="285"/>
  <c r="E16" i="285"/>
  <c r="F16" i="285" s="1"/>
  <c r="G14" i="285"/>
  <c r="F14" i="285"/>
  <c r="E14" i="285"/>
  <c r="E12" i="285"/>
  <c r="D10" i="285"/>
  <c r="D9" i="285" s="1"/>
  <c r="C10" i="285"/>
  <c r="B10" i="285"/>
  <c r="C9" i="285"/>
  <c r="B9" i="285"/>
  <c r="B7" i="288" l="1"/>
  <c r="B85" i="288"/>
  <c r="F86" i="288" s="1"/>
  <c r="G7" i="288"/>
  <c r="F7" i="288"/>
  <c r="E21" i="288"/>
  <c r="E7" i="288" s="1"/>
  <c r="C7" i="288"/>
  <c r="G85" i="288"/>
  <c r="H85" i="288"/>
  <c r="F58" i="285"/>
  <c r="D68" i="285"/>
  <c r="G33" i="285"/>
  <c r="E26" i="285"/>
  <c r="D20" i="285"/>
  <c r="F25" i="285"/>
  <c r="F24" i="285" s="1"/>
  <c r="G25" i="285"/>
  <c r="E17" i="285"/>
  <c r="G28" i="285"/>
  <c r="F26" i="285"/>
  <c r="F29" i="285"/>
  <c r="F38" i="285"/>
  <c r="G38" i="285"/>
  <c r="E37" i="285"/>
  <c r="E68" i="285"/>
  <c r="E69" i="285"/>
  <c r="G39" i="285"/>
  <c r="F39" i="285"/>
  <c r="F69" i="285" s="1"/>
  <c r="F12" i="285"/>
  <c r="E21" i="285"/>
  <c r="F22" i="285"/>
  <c r="F21" i="285" s="1"/>
  <c r="E42" i="285"/>
  <c r="F43" i="285"/>
  <c r="F42" i="285" s="1"/>
  <c r="F45" i="285"/>
  <c r="F44" i="285" s="1"/>
  <c r="F47" i="285"/>
  <c r="F46" i="285" s="1"/>
  <c r="F53" i="285"/>
  <c r="D69" i="285"/>
  <c r="D72" i="285" s="1"/>
  <c r="E10" i="285"/>
  <c r="G12" i="285"/>
  <c r="F19" i="285"/>
  <c r="F17" i="285" s="1"/>
  <c r="E44" i="285"/>
  <c r="E46" i="285"/>
  <c r="E49" i="285"/>
  <c r="G49" i="285" s="1"/>
  <c r="F51" i="285"/>
  <c r="F49" i="285" s="1"/>
  <c r="C55" i="285"/>
  <c r="C8" i="285" s="1"/>
  <c r="C7" i="285" s="1"/>
  <c r="E56" i="285"/>
  <c r="E71" i="285" s="1"/>
  <c r="F57" i="285"/>
  <c r="F56" i="285" s="1"/>
  <c r="F55" i="285" s="1"/>
  <c r="E60" i="285"/>
  <c r="D55" i="285"/>
  <c r="B56" i="285"/>
  <c r="V12" i="284"/>
  <c r="Q12" i="284"/>
  <c r="L12" i="284"/>
  <c r="G12" i="284"/>
  <c r="AC12" i="284" s="1"/>
  <c r="Z11" i="284"/>
  <c r="AA11" i="284" s="1"/>
  <c r="V11" i="284"/>
  <c r="U11" i="284"/>
  <c r="S11" i="284"/>
  <c r="S9" i="284" s="1"/>
  <c r="Q11" i="284"/>
  <c r="P11" i="284"/>
  <c r="N11" i="284"/>
  <c r="O11" i="284" s="1"/>
  <c r="L11" i="284"/>
  <c r="K11" i="284"/>
  <c r="J11" i="284"/>
  <c r="G11" i="284"/>
  <c r="E11" i="284"/>
  <c r="Z10" i="284"/>
  <c r="Z9" i="284" s="1"/>
  <c r="X10" i="284"/>
  <c r="U10" i="284"/>
  <c r="V10" i="284" s="1"/>
  <c r="V9" i="284" s="1"/>
  <c r="T10" i="284"/>
  <c r="S10" i="284"/>
  <c r="P10" i="284"/>
  <c r="Q10" i="284" s="1"/>
  <c r="Q9" i="284" s="1"/>
  <c r="O10" i="284"/>
  <c r="O9" i="284" s="1"/>
  <c r="N10" i="284"/>
  <c r="K10" i="284"/>
  <c r="K9" i="284" s="1"/>
  <c r="J10" i="284"/>
  <c r="J9" i="284" s="1"/>
  <c r="G10" i="284"/>
  <c r="E10" i="284"/>
  <c r="Y9" i="284"/>
  <c r="X9" i="284"/>
  <c r="W9" i="284"/>
  <c r="U9" i="284"/>
  <c r="R9" i="284"/>
  <c r="P9" i="284"/>
  <c r="M9" i="284"/>
  <c r="I9" i="284"/>
  <c r="H9" i="284"/>
  <c r="F9" i="284"/>
  <c r="D9" i="284"/>
  <c r="E9" i="284" s="1"/>
  <c r="C9" i="284"/>
  <c r="B9" i="284"/>
  <c r="D8" i="285" l="1"/>
  <c r="D7" i="285" s="1"/>
  <c r="G10" i="285"/>
  <c r="E9" i="285"/>
  <c r="G21" i="285"/>
  <c r="E20" i="285"/>
  <c r="G20" i="285" s="1"/>
  <c r="F10" i="285"/>
  <c r="F9" i="285" s="1"/>
  <c r="F71" i="285"/>
  <c r="G37" i="285"/>
  <c r="E36" i="285"/>
  <c r="G36" i="285" s="1"/>
  <c r="B71" i="285"/>
  <c r="B72" i="285" s="1"/>
  <c r="B55" i="285"/>
  <c r="B8" i="285" s="1"/>
  <c r="B7" i="285" s="1"/>
  <c r="G56" i="285"/>
  <c r="E55" i="285"/>
  <c r="G55" i="285" s="1"/>
  <c r="E72" i="285"/>
  <c r="E73" i="285" s="1"/>
  <c r="G60" i="285"/>
  <c r="E59" i="285"/>
  <c r="G59" i="285" s="1"/>
  <c r="F20" i="285"/>
  <c r="F37" i="285"/>
  <c r="F36" i="285" s="1"/>
  <c r="F68" i="285"/>
  <c r="AB11" i="284"/>
  <c r="AC11" i="284" s="1"/>
  <c r="AA10" i="284"/>
  <c r="AA9" i="284" s="1"/>
  <c r="N9" i="284"/>
  <c r="L10" i="284"/>
  <c r="T11" i="284"/>
  <c r="T9" i="284" s="1"/>
  <c r="G9" i="284"/>
  <c r="Z11" i="283"/>
  <c r="Z10" i="283"/>
  <c r="F72" i="285" l="1"/>
  <c r="E8" i="285"/>
  <c r="E7" i="285" s="1"/>
  <c r="G7" i="285" s="1"/>
  <c r="G9" i="285"/>
  <c r="G8" i="285" s="1"/>
  <c r="F8" i="285"/>
  <c r="F7" i="285" s="1"/>
  <c r="AB10" i="284"/>
  <c r="AC10" i="284" s="1"/>
  <c r="L9" i="284"/>
  <c r="AB9" i="284"/>
  <c r="AC9" i="284" s="1"/>
  <c r="J11" i="283"/>
  <c r="X10" i="283"/>
  <c r="AA11" i="283"/>
  <c r="AB11" i="283" s="1"/>
  <c r="AC11" i="283" s="1"/>
  <c r="AA10" i="283"/>
  <c r="AB10" i="283" s="1"/>
  <c r="AC10" i="283" s="1"/>
  <c r="Z9" i="283"/>
  <c r="X9" i="283"/>
  <c r="W9" i="283"/>
  <c r="V12" i="283"/>
  <c r="Q12" i="283"/>
  <c r="L12" i="283"/>
  <c r="G12" i="283"/>
  <c r="AC12" i="283" s="1"/>
  <c r="U11" i="283"/>
  <c r="S11" i="283"/>
  <c r="T11" i="283" s="1"/>
  <c r="P11" i="283"/>
  <c r="P9" i="283" s="1"/>
  <c r="N11" i="283"/>
  <c r="O11" i="283" s="1"/>
  <c r="K11" i="283"/>
  <c r="K9" i="283" s="1"/>
  <c r="G11" i="283"/>
  <c r="E11" i="283"/>
  <c r="U10" i="283"/>
  <c r="S10" i="283"/>
  <c r="V10" i="283" s="1"/>
  <c r="P10" i="283"/>
  <c r="N10" i="283"/>
  <c r="Q10" i="283" s="1"/>
  <c r="K10" i="283"/>
  <c r="L10" i="283" s="1"/>
  <c r="J10" i="283"/>
  <c r="G10" i="283"/>
  <c r="G9" i="283" s="1"/>
  <c r="E10" i="283"/>
  <c r="U9" i="283"/>
  <c r="R9" i="283"/>
  <c r="M9" i="283"/>
  <c r="J9" i="283"/>
  <c r="I9" i="283"/>
  <c r="H9" i="283"/>
  <c r="F9" i="283"/>
  <c r="E9" i="283"/>
  <c r="D9" i="283"/>
  <c r="C9" i="283"/>
  <c r="B9" i="283"/>
  <c r="AA9" i="283" l="1"/>
  <c r="AB9" i="283" s="1"/>
  <c r="AC9" i="283" s="1"/>
  <c r="L9" i="283"/>
  <c r="N9" i="283"/>
  <c r="O10" i="283"/>
  <c r="O9" i="283" s="1"/>
  <c r="T10" i="283"/>
  <c r="T9" i="283" s="1"/>
  <c r="L11" i="283"/>
  <c r="Q11" i="283"/>
  <c r="Q9" i="283" s="1"/>
  <c r="V11" i="283"/>
  <c r="V9" i="283" s="1"/>
  <c r="S9" i="283"/>
  <c r="Y9" i="283" l="1"/>
</calcChain>
</file>

<file path=xl/sharedStrings.xml><?xml version="1.0" encoding="utf-8"?>
<sst xmlns="http://schemas.openxmlformats.org/spreadsheetml/2006/main" count="437" uniqueCount="271">
  <si>
    <t xml:space="preserve">  - งบดำเนินงาน</t>
  </si>
  <si>
    <t xml:space="preserve"> แผนงานยุทธศาสตร์พัฒนาศักยภาพคนตลอดช่วงชีวิต</t>
  </si>
  <si>
    <t>สำนักงานพัฒนาฝีมือแรงงานสตูล</t>
  </si>
  <si>
    <t>แผนงาน/ผลผลิต/กิจกรรม</t>
  </si>
  <si>
    <t>ทั้งปี</t>
  </si>
  <si>
    <t>เบิกจ่าย</t>
  </si>
  <si>
    <t>เบิกจ่ายผ่าน</t>
  </si>
  <si>
    <t>ระบบ gfmis</t>
  </si>
  <si>
    <t>ก่อหนี้</t>
  </si>
  <si>
    <t>คงเหลือ</t>
  </si>
  <si>
    <t>จากจัดสรร</t>
  </si>
  <si>
    <t>รวมทั้งสิ้น</t>
  </si>
  <si>
    <t xml:space="preserve">  - งบรายจ่ายอื่น </t>
  </si>
  <si>
    <t>สรุปตามงบรายจ่าย</t>
  </si>
  <si>
    <t>งบดำเนินงาน</t>
  </si>
  <si>
    <t>งบลงทุน</t>
  </si>
  <si>
    <t>งบเงินอุดหนุน</t>
  </si>
  <si>
    <t>งบรายจ่ายอื่น</t>
  </si>
  <si>
    <t>งบคงเหลือ</t>
  </si>
  <si>
    <t xml:space="preserve">  - งบรายจ่ายอื่น</t>
  </si>
  <si>
    <t>แผนงานบูรณาการขับเคลื่อนการแก้ไขปัญหาจังหวัดชายแดนภาคใต้</t>
  </si>
  <si>
    <t xml:space="preserve"> โครงการพัฒนาตามศักยภาพของพื้นที่</t>
  </si>
  <si>
    <t xml:space="preserve">  - งบรายจ่ายอื่น (ม.26)</t>
  </si>
  <si>
    <t>ในระบบแล้ว</t>
  </si>
  <si>
    <t>รวมก่อหนี้</t>
  </si>
  <si>
    <t>และเบิกจ่าย</t>
  </si>
  <si>
    <t>รวมก่อหนี้และเบิก</t>
  </si>
  <si>
    <t>ร้อยละใช้จ่ายจากกรอบทั้งปี</t>
  </si>
  <si>
    <t>ร้อยละ</t>
  </si>
  <si>
    <t>ผลการเบิกจ่ายเงินนอกงบประมาณที่ฝากคลัง</t>
  </si>
  <si>
    <t xml:space="preserve">สำนักงานพัฒนาฝีมือแรงงานสตูล </t>
  </si>
  <si>
    <t>ชื่อโครงการ</t>
  </si>
  <si>
    <t>งบประมาณทั้งสิ้น</t>
  </si>
  <si>
    <t>คืนเงิน</t>
  </si>
  <si>
    <t>สำนักงานพัฒนาฝีมือแรงงานสตูล (งบช่างแอร์)</t>
  </si>
  <si>
    <t>(กรมโรงงานอุตสาหกรรม)</t>
  </si>
  <si>
    <t>ระยะเวลาดำเนินการถึงปี 2566</t>
  </si>
  <si>
    <t>งบประมาณที่ได้รับแล้ว</t>
  </si>
  <si>
    <t>รับในปี 2567</t>
  </si>
  <si>
    <t>รับตั้งแต่ปี65-66</t>
  </si>
  <si>
    <t>ตั้งแต่ปี65-66</t>
  </si>
  <si>
    <t>เบิกในปี 2567</t>
  </si>
  <si>
    <t>รวมรับแล้วทั้งสิ้น</t>
  </si>
  <si>
    <t>รวมเบิกแล้วทั้งสิ้น</t>
  </si>
  <si>
    <t>งบประมาณได้รับ</t>
  </si>
  <si>
    <t>ค่าวัสดุฝึก</t>
  </si>
  <si>
    <t>จัดสรรทั้งสิ้น</t>
  </si>
  <si>
    <t>ยอดเงินยืม</t>
  </si>
  <si>
    <t>คชจ.ฝึกที่ยืม</t>
  </si>
  <si>
    <t>เงินยืมคงเหลือ</t>
  </si>
  <si>
    <t>(ไม่ยืม)</t>
  </si>
  <si>
    <t>โครงการส่งเสริมและพัฒนาทักษะฝีมือแรงงานเพื่อสร้างงาน สร้างอาชีพ เพิ่มรายได้</t>
  </si>
  <si>
    <t>กิจกรรมหลักที่ 1 ยกระดับเพื่อเพิ่มศักยภาพฝีมือและสมรรถนะแรงงานด้านการท่องเที่ยว</t>
  </si>
  <si>
    <t>กิจกรรมหลักที่ 2 ฝึกอบรมการเสริมสมรรถนะแรงงานด้านเทคโนโลยีรองรับการทำงานศตวรรษ 21</t>
  </si>
  <si>
    <t>กิจกรรมหลักที่ 3 ฝึกอบรมผู้สูงอายุเพื่อเพิ่มโอกาสในการประกอบอาชีพ</t>
  </si>
  <si>
    <t>จังหวัดอนุมัติเงินยืม ครั้งที่ 1</t>
  </si>
  <si>
    <t>จังหวัดอนุมัติเงินยืม ครั้งที่ 2</t>
  </si>
  <si>
    <t>จังหวัดอนุมัติเงินยืม ครั้งที่ 3</t>
  </si>
  <si>
    <t xml:space="preserve">  - งบลงทุน</t>
  </si>
  <si>
    <t>โครงการพัฒนาศํกยภาพแรงงานเพื่อรองรับการจ่ายค่าจ้างตามมาตรฐานฝีมือแรงงาน</t>
  </si>
  <si>
    <t>โครงการเพิ่มทักษะแรงงานอิสระและกลุ่มเป้าหมายเฉพาะเพื่อเพิ่มโอกาสในการประกอบอาชีพ</t>
  </si>
  <si>
    <t>โครงการพลิกโฉมผลิตภาพแรงงานไทย</t>
  </si>
  <si>
    <t>โครงการพัฒนาฝีมือแรงงานรองรับการทำงานทั้งในประเทศและต่างประเทศ</t>
  </si>
  <si>
    <t>โครงการพัฒนาทักษะแรงงานรองรับนโยบาย Soft Power</t>
  </si>
  <si>
    <t xml:space="preserve">    ค่าเครื่องมือ</t>
  </si>
  <si>
    <t>กรอบจัดสรร</t>
  </si>
  <si>
    <t>จัดสรร</t>
  </si>
  <si>
    <t>ไตรมาส 1-2</t>
  </si>
  <si>
    <t>จากกรอบทั้งปี</t>
  </si>
  <si>
    <t>*พัฒนาเครือข่าย (งบรายจ่ายอื่น)</t>
  </si>
  <si>
    <t>*ออกหน่วยพื้นที่ (งบรายจ่ายอื่น)</t>
  </si>
  <si>
    <t>*ฝึกอาชีพ 30 ฃั่วโมง  (งบรายจ่ายอื่น)</t>
  </si>
  <si>
    <t>รับจัดสรร1-2</t>
  </si>
  <si>
    <t>คงเหลือกรอบ</t>
  </si>
  <si>
    <t>คงเหลือจากจัดสรร</t>
  </si>
  <si>
    <t>งบรายจ่ายอื่น  (แข่งขันคนพิการ)</t>
  </si>
  <si>
    <t xml:space="preserve">   งบดำเนินงาน (อบรมออนไลน์ผู้ทดสอบ)</t>
  </si>
  <si>
    <t xml:space="preserve">  - งบรายจ่ายอื่น (วันมาตรฐาน)</t>
  </si>
  <si>
    <t>ผลการใช้จ่ายเงินงบประมาณประจำปี 2568</t>
  </si>
  <si>
    <r>
      <rPr>
        <b/>
        <sz val="16"/>
        <color indexed="8"/>
        <rFont val="TH SarabunPSK"/>
        <family val="2"/>
      </rPr>
      <t xml:space="preserve">กิจกรรม </t>
    </r>
    <r>
      <rPr>
        <sz val="16"/>
        <color indexed="8"/>
        <rFont val="TH SarabunPSK"/>
        <family val="2"/>
      </rPr>
      <t xml:space="preserve"> ยกระดับแรงงานไทยให้ได้มาตรฐานฝีมือแรงงานเพื่อรองรับการ</t>
    </r>
    <r>
      <rPr>
        <b/>
        <sz val="16"/>
        <color rgb="FFFF0000"/>
        <rFont val="TH SarabunPSK"/>
        <family val="2"/>
      </rPr>
      <t>แข่งขัน</t>
    </r>
  </si>
  <si>
    <r>
      <t>*ค่าใช้จ่ายในการพัฒนาศักยภาพแรงงานเพื่อรองรับการจ่าย</t>
    </r>
    <r>
      <rPr>
        <b/>
        <sz val="16"/>
        <color rgb="FFFF0000"/>
        <rFont val="TH SarabunPSK"/>
        <family val="2"/>
      </rPr>
      <t>ค่าจ้าง</t>
    </r>
    <r>
      <rPr>
        <b/>
        <sz val="16"/>
        <color theme="1"/>
        <rFont val="TH SarabunPSK"/>
        <family val="2"/>
      </rPr>
      <t>ตามมาตรฐานฝีมือ</t>
    </r>
  </si>
  <si>
    <r>
      <t>*ค่าใช้จ่ายในการ</t>
    </r>
    <r>
      <rPr>
        <b/>
        <sz val="16"/>
        <color rgb="FFFF0000"/>
        <rFont val="TH SarabunPSK"/>
        <family val="2"/>
      </rPr>
      <t>ทดสอบ</t>
    </r>
    <r>
      <rPr>
        <b/>
        <sz val="16"/>
        <color theme="1"/>
        <rFont val="TH SarabunPSK"/>
        <family val="2"/>
      </rPr>
      <t>มาตรฐานฝีมือแรงงาน</t>
    </r>
  </si>
  <si>
    <r>
      <t>*ค่าใช้จ่ายเพิ่มประสิทธิภาพของเครือข่ายการดำเนินการเกี่ยวกับมาตรฐานฝีมือแรงงาน</t>
    </r>
    <r>
      <rPr>
        <b/>
        <sz val="16"/>
        <color rgb="FFFF0000"/>
        <rFont val="TH SarabunPSK"/>
        <family val="2"/>
      </rPr>
      <t>แห่งชาติ</t>
    </r>
  </si>
  <si>
    <r>
      <rPr>
        <b/>
        <sz val="16"/>
        <color indexed="8"/>
        <rFont val="TH SarabunPSK"/>
        <family val="2"/>
      </rPr>
      <t>กิจกรรม</t>
    </r>
    <r>
      <rPr>
        <sz val="16"/>
        <color indexed="8"/>
        <rFont val="TH SarabunPSK"/>
        <family val="2"/>
      </rPr>
      <t xml:space="preserve"> จัดทำ</t>
    </r>
    <r>
      <rPr>
        <b/>
        <sz val="16"/>
        <color rgb="FFFF0000"/>
        <rFont val="TH SarabunPSK"/>
        <family val="2"/>
      </rPr>
      <t xml:space="preserve">หลักเกณฑ์ </t>
    </r>
    <r>
      <rPr>
        <sz val="16"/>
        <color indexed="8"/>
        <rFont val="TH SarabunPSK"/>
        <family val="2"/>
      </rPr>
      <t>พัฒนาระบบ ส่งเสริมและรับรองมาตรฐานฝีมือแรงงาน</t>
    </r>
  </si>
  <si>
    <r>
      <rPr>
        <b/>
        <sz val="16"/>
        <color indexed="8"/>
        <rFont val="TH SarabunPSK"/>
        <family val="2"/>
      </rPr>
      <t xml:space="preserve">กิจกรรม </t>
    </r>
    <r>
      <rPr>
        <sz val="16"/>
        <color indexed="8"/>
        <rFont val="TH SarabunPSK"/>
        <family val="2"/>
      </rPr>
      <t xml:space="preserve"> เพิ่มทักษะด้านอาชีพแก่</t>
    </r>
    <r>
      <rPr>
        <b/>
        <sz val="16"/>
        <color rgb="FFFF0000"/>
        <rFont val="TH SarabunPSK"/>
        <family val="2"/>
      </rPr>
      <t>นักเรียน</t>
    </r>
    <r>
      <rPr>
        <sz val="16"/>
        <color indexed="8"/>
        <rFont val="TH SarabunPSK"/>
        <family val="2"/>
      </rPr>
      <t>ที่ไม่ได้เรียนต่อหลังจบการศึกษาภาคบังคับ</t>
    </r>
  </si>
  <si>
    <r>
      <t xml:space="preserve">  - </t>
    </r>
    <r>
      <rPr>
        <b/>
        <sz val="16"/>
        <color rgb="FF0000FF"/>
        <rFont val="TH SarabunPSK"/>
        <family val="2"/>
      </rPr>
      <t>งบเงินอุดหนุน</t>
    </r>
    <r>
      <rPr>
        <sz val="16"/>
        <color theme="1"/>
        <rFont val="TH SarabunPSK"/>
        <family val="2"/>
      </rPr>
      <t xml:space="preserve"> </t>
    </r>
  </si>
  <si>
    <r>
      <rPr>
        <b/>
        <sz val="16"/>
        <color indexed="8"/>
        <rFont val="TH SarabunPSK"/>
        <family val="2"/>
      </rPr>
      <t xml:space="preserve">กิจกรรม </t>
    </r>
    <r>
      <rPr>
        <sz val="16"/>
        <color indexed="8"/>
        <rFont val="TH SarabunPSK"/>
        <family val="2"/>
      </rPr>
      <t xml:space="preserve"> พัฒนาฝีมือแรงงาน</t>
    </r>
    <r>
      <rPr>
        <b/>
        <sz val="16"/>
        <color rgb="FFFF0000"/>
        <rFont val="TH SarabunPSK"/>
        <family val="2"/>
      </rPr>
      <t>สตรี</t>
    </r>
    <r>
      <rPr>
        <sz val="16"/>
        <color indexed="8"/>
        <rFont val="TH SarabunPSK"/>
        <family val="2"/>
      </rPr>
      <t>เพื่อยกระดับศักยภาพวัยแรงงาน</t>
    </r>
  </si>
  <si>
    <r>
      <rPr>
        <b/>
        <sz val="16"/>
        <color indexed="8"/>
        <rFont val="TH SarabunPSK"/>
        <family val="2"/>
      </rPr>
      <t>กิจกรรม</t>
    </r>
    <r>
      <rPr>
        <sz val="16"/>
        <color indexed="8"/>
        <rFont val="TH SarabunPSK"/>
        <family val="2"/>
      </rPr>
      <t xml:space="preserve">  พัฒนาทักษะแรงงาน</t>
    </r>
    <r>
      <rPr>
        <b/>
        <sz val="16"/>
        <color rgb="FFFF0000"/>
        <rFont val="TH SarabunPSK"/>
        <family val="2"/>
      </rPr>
      <t>นอกระบบ</t>
    </r>
    <r>
      <rPr>
        <sz val="16"/>
        <color indexed="8"/>
        <rFont val="TH SarabunPSK"/>
        <family val="2"/>
      </rPr>
      <t>ให้สอดคล้องกับความสามารถฉพาะบุคคเพื่อการประกอบอาชีพ</t>
    </r>
  </si>
  <si>
    <r>
      <rPr>
        <b/>
        <sz val="16"/>
        <color indexed="8"/>
        <rFont val="TH SarabunPSK"/>
        <family val="2"/>
      </rPr>
      <t xml:space="preserve">กิจกรรม </t>
    </r>
    <r>
      <rPr>
        <sz val="16"/>
        <color indexed="8"/>
        <rFont val="TH SarabunPSK"/>
        <family val="2"/>
      </rPr>
      <t xml:space="preserve"> ฝึกอบรมแรงงานกลุ่มเป้าหมาย</t>
    </r>
    <r>
      <rPr>
        <sz val="16"/>
        <color rgb="FFFF0000"/>
        <rFont val="TH SarabunPSK"/>
        <family val="2"/>
      </rPr>
      <t>เฉพาะ</t>
    </r>
    <r>
      <rPr>
        <sz val="16"/>
        <color indexed="8"/>
        <rFont val="TH SarabunPSK"/>
        <family val="2"/>
      </rPr>
      <t>เพื่อเพิ่มโอกาสในการประกอบอาชีพ</t>
    </r>
  </si>
  <si>
    <r>
      <rPr>
        <b/>
        <sz val="16"/>
        <color indexed="8"/>
        <rFont val="TH SarabunPSK"/>
        <family val="2"/>
      </rPr>
      <t xml:space="preserve">กิจกรรม </t>
    </r>
    <r>
      <rPr>
        <sz val="16"/>
        <color indexed="8"/>
        <rFont val="TH SarabunPSK"/>
        <family val="2"/>
      </rPr>
      <t xml:space="preserve"> ฝึกอบรมแรงงานผู้</t>
    </r>
    <r>
      <rPr>
        <b/>
        <sz val="16"/>
        <color rgb="FFFF0000"/>
        <rFont val="TH SarabunPSK"/>
        <family val="2"/>
      </rPr>
      <t>สูงอายุ</t>
    </r>
    <r>
      <rPr>
        <sz val="16"/>
        <color indexed="8"/>
        <rFont val="TH SarabunPSK"/>
        <family val="2"/>
      </rPr>
      <t>เพื่อเพิ่มโอกาสในการประกอบอาชีพ</t>
    </r>
  </si>
  <si>
    <r>
      <rPr>
        <b/>
        <sz val="16"/>
        <color indexed="8"/>
        <rFont val="TH SarabunPSK"/>
        <family val="2"/>
      </rPr>
      <t>กิจกรรม</t>
    </r>
    <r>
      <rPr>
        <sz val="16"/>
        <color indexed="8"/>
        <rFont val="TH SarabunPSK"/>
        <family val="2"/>
      </rPr>
      <t xml:space="preserve"> </t>
    </r>
    <r>
      <rPr>
        <b/>
        <sz val="16"/>
        <color rgb="FFFF0000"/>
        <rFont val="TH SarabunPSK"/>
        <family val="2"/>
      </rPr>
      <t>ส่งเสริม</t>
    </r>
    <r>
      <rPr>
        <sz val="16"/>
        <color indexed="8"/>
        <rFont val="TH SarabunPSK"/>
        <family val="2"/>
      </rPr>
      <t>และสนับสนุนให้สถานประกอบกิจการดำเนินการพัฒนาฝีมือแรงงาน</t>
    </r>
  </si>
  <si>
    <r>
      <rPr>
        <b/>
        <sz val="16"/>
        <color indexed="8"/>
        <rFont val="TH SarabunPSK"/>
        <family val="2"/>
      </rPr>
      <t xml:space="preserve">กิจกรรม </t>
    </r>
    <r>
      <rPr>
        <sz val="16"/>
        <color indexed="8"/>
        <rFont val="TH SarabunPSK"/>
        <family val="2"/>
      </rPr>
      <t>ขับเคลื่อนการพัฒนาแนวทางและการดำเนินงานของ</t>
    </r>
    <r>
      <rPr>
        <b/>
        <sz val="16"/>
        <color rgb="FFFF0000"/>
        <rFont val="TH SarabunPSK"/>
        <family val="2"/>
      </rPr>
      <t xml:space="preserve"> กพร.ปช.</t>
    </r>
  </si>
  <si>
    <r>
      <rPr>
        <b/>
        <sz val="16"/>
        <color indexed="8"/>
        <rFont val="TH SarabunPSK"/>
        <family val="2"/>
      </rPr>
      <t>กิจกรรม</t>
    </r>
    <r>
      <rPr>
        <sz val="16"/>
        <color indexed="8"/>
        <rFont val="TH SarabunPSK"/>
        <family val="2"/>
      </rPr>
      <t xml:space="preserve"> ส่งเสริมและเพิ่มประสิทธิภาพกระบวนการ</t>
    </r>
    <r>
      <rPr>
        <b/>
        <sz val="16"/>
        <color rgb="FFFF0000"/>
        <rFont val="TH SarabunPSK"/>
        <family val="2"/>
      </rPr>
      <t>รับรอง</t>
    </r>
    <r>
      <rPr>
        <sz val="16"/>
        <color indexed="8"/>
        <rFont val="TH SarabunPSK"/>
        <family val="2"/>
      </rPr>
      <t>ความรู้ความสามารถตามกฎหมาย</t>
    </r>
  </si>
  <si>
    <r>
      <rPr>
        <b/>
        <sz val="16"/>
        <color indexed="8"/>
        <rFont val="TH SarabunPSK"/>
        <family val="2"/>
      </rPr>
      <t xml:space="preserve">กิจกรรม </t>
    </r>
    <r>
      <rPr>
        <sz val="16"/>
        <color indexed="8"/>
        <rFont val="TH SarabunPSK"/>
        <family val="2"/>
      </rPr>
      <t>ยกระดับเพื่อเพิ่มศักยภาพฝีมือและ</t>
    </r>
    <r>
      <rPr>
        <b/>
        <sz val="16"/>
        <color rgb="FFFF0000"/>
        <rFont val="TH SarabunPSK"/>
        <family val="2"/>
      </rPr>
      <t>สมรรถนะ</t>
    </r>
    <r>
      <rPr>
        <sz val="16"/>
        <color indexed="8"/>
        <rFont val="TH SarabunPSK"/>
        <family val="2"/>
      </rPr>
      <t>แรงงานรองรับการเปลี่ยนแปลงเทคโนโลยี</t>
    </r>
  </si>
  <si>
    <r>
      <rPr>
        <b/>
        <sz val="16"/>
        <color indexed="8"/>
        <rFont val="TH SarabunPSK"/>
        <family val="2"/>
      </rPr>
      <t xml:space="preserve">กิจกรรม </t>
    </r>
    <r>
      <rPr>
        <sz val="16"/>
        <color indexed="8"/>
        <rFont val="TH SarabunPSK"/>
        <family val="2"/>
      </rPr>
      <t xml:space="preserve">พัฒนาศักยภาพแรงงานและผู้ประกอบการรองรับเศณษฐกิจ </t>
    </r>
    <r>
      <rPr>
        <b/>
        <sz val="16"/>
        <color rgb="FFFF0000"/>
        <rFont val="TH SarabunPSK"/>
        <family val="2"/>
      </rPr>
      <t>BCG</t>
    </r>
  </si>
  <si>
    <r>
      <rPr>
        <b/>
        <sz val="16"/>
        <color indexed="8"/>
        <rFont val="TH SarabunPSK"/>
        <family val="2"/>
      </rPr>
      <t>กิจกรรม</t>
    </r>
    <r>
      <rPr>
        <sz val="16"/>
        <color indexed="8"/>
        <rFont val="TH SarabunPSK"/>
        <family val="2"/>
      </rPr>
      <t xml:space="preserve"> </t>
    </r>
    <r>
      <rPr>
        <sz val="16"/>
        <rFont val="TH SarabunPSK"/>
        <family val="2"/>
      </rPr>
      <t>ยกระดับสมรรถะแรงงานด้านทักษะ</t>
    </r>
    <r>
      <rPr>
        <b/>
        <sz val="16"/>
        <color rgb="FFFF0000"/>
        <rFont val="TH SarabunPSK"/>
        <family val="2"/>
      </rPr>
      <t>ภาษา</t>
    </r>
    <r>
      <rPr>
        <sz val="16"/>
        <rFont val="TH SarabunPSK"/>
        <family val="2"/>
      </rPr>
      <t>ต่างประเทศ</t>
    </r>
  </si>
  <si>
    <r>
      <rPr>
        <b/>
        <sz val="16"/>
        <color indexed="8"/>
        <rFont val="TH SarabunPSK"/>
        <family val="2"/>
      </rPr>
      <t>กิจกรรม</t>
    </r>
    <r>
      <rPr>
        <sz val="16"/>
        <color indexed="8"/>
        <rFont val="TH SarabunPSK"/>
        <family val="2"/>
      </rPr>
      <t xml:space="preserve"> </t>
    </r>
    <r>
      <rPr>
        <sz val="16"/>
        <rFont val="TH SarabunPSK"/>
        <family val="2"/>
      </rPr>
      <t>การแข่งขันฝีมือแรงงาน</t>
    </r>
  </si>
  <si>
    <r>
      <rPr>
        <b/>
        <sz val="16"/>
        <color indexed="8"/>
        <rFont val="TH SarabunPSK"/>
        <family val="2"/>
      </rPr>
      <t>กิจกรรม</t>
    </r>
    <r>
      <rPr>
        <sz val="16"/>
        <color indexed="8"/>
        <rFont val="TH SarabunPSK"/>
        <family val="2"/>
      </rPr>
      <t xml:space="preserve"> พัฒนาทักษะแรงงานรองรับนโนบาย</t>
    </r>
    <r>
      <rPr>
        <b/>
        <sz val="16"/>
        <color rgb="FFFF0000"/>
        <rFont val="TH SarabunPSK"/>
        <family val="2"/>
      </rPr>
      <t xml:space="preserve"> Soft power</t>
    </r>
  </si>
  <si>
    <r>
      <rPr>
        <b/>
        <sz val="16"/>
        <color indexed="8"/>
        <rFont val="TH SarabunPSK"/>
        <family val="2"/>
      </rPr>
      <t>กิจกรรม</t>
    </r>
    <r>
      <rPr>
        <sz val="16"/>
        <color indexed="8"/>
        <rFont val="TH SarabunPSK"/>
        <family val="2"/>
      </rPr>
      <t xml:space="preserve"> พัฒนาตามศักยภาพของ</t>
    </r>
    <r>
      <rPr>
        <b/>
        <sz val="16"/>
        <color rgb="FFFF0000"/>
        <rFont val="TH SarabunPSK"/>
        <family val="2"/>
      </rPr>
      <t>พื้นที่</t>
    </r>
  </si>
  <si>
    <t>รวมเบิก</t>
  </si>
  <si>
    <t>รอบ 2</t>
  </si>
  <si>
    <t>รวบเบิก</t>
  </si>
  <si>
    <t>รอบ 1</t>
  </si>
  <si>
    <t>รอบ 3</t>
  </si>
  <si>
    <t xml:space="preserve">1. โครงการฝึกอบรมให้แก่ช่างติดตั้งและซ่อมบำรุงเครื่องปรับอากาศ </t>
  </si>
  <si>
    <t>2.โครงการส่งเสริมและพัฒนาทักษะอาชีพคนพิการและผู้ดูแลคนพิการสู่ความยั่งยืน</t>
  </si>
  <si>
    <t>เบิกจ่าย ปี 2568</t>
  </si>
  <si>
    <t>รอบ 4</t>
  </si>
  <si>
    <t>จังหวัดอนุมัติเงินยืม ครั้งที่ 4</t>
  </si>
  <si>
    <r>
      <rPr>
        <b/>
        <sz val="14"/>
        <color indexed="8"/>
        <rFont val="TH SarabunPSK"/>
        <family val="2"/>
      </rPr>
      <t>กิจกรรม</t>
    </r>
    <r>
      <rPr>
        <sz val="14"/>
        <color indexed="8"/>
        <rFont val="TH SarabunPSK"/>
        <family val="2"/>
      </rPr>
      <t xml:space="preserve"> ส่งเสริมเพิ่มโอกาสในการพัฒนาทักษะเพื่อลดความเหลื่อมล้ำทาง</t>
    </r>
    <r>
      <rPr>
        <b/>
        <sz val="14"/>
        <color rgb="FFFF0000"/>
        <rFont val="TH SarabunPSK"/>
        <family val="2"/>
      </rPr>
      <t>สังคม</t>
    </r>
  </si>
  <si>
    <t>จังหวัดอนุมัติเงินยืม ครั้งที่ 5</t>
  </si>
  <si>
    <t>รอบ 5</t>
  </si>
  <si>
    <t>วันที่  30 กันยายน 2568</t>
  </si>
  <si>
    <t xml:space="preserve">ผลการเบิกจ่ายเงินนอกงบประมาณ (งบจังหวัด) </t>
  </si>
  <si>
    <t>ทั้งสิ้น</t>
  </si>
  <si>
    <t>วันที่ 30 กันยายน 2568</t>
  </si>
  <si>
    <t>เป้า ก.ย 68 = 100%</t>
  </si>
  <si>
    <t>รหัสงบประมาณรายจ่ายประจำปีงบประมาณ พ.ศ. 2569</t>
  </si>
  <si>
    <t>กรมพัฒนาฝีมือแรงงาน</t>
  </si>
  <si>
    <t>แผนงาน/ผลผลิต/กิจกรรม/โครงการ</t>
  </si>
  <si>
    <t>รหัสงบประมาณ 2569</t>
  </si>
  <si>
    <t>รหัสกิจกรรมหลัก</t>
  </si>
  <si>
    <t>รหัสกิจกรรมย่อย</t>
  </si>
  <si>
    <t>2.2 แผนงานยุทธศาสตร์พัฒนาศักยภาพคนตลอดช่วงชีวิต</t>
  </si>
  <si>
    <t>2.2.1 โครงการพัฒนาทักษะแรงงานด้านเทคโนโลยีรองรับการพัฒนาเศรษฐกิจ</t>
  </si>
  <si>
    <r>
      <t xml:space="preserve">    กิจกรรม พัฒนาทักษะแรงงานด้าน</t>
    </r>
    <r>
      <rPr>
        <sz val="16"/>
        <color indexed="10"/>
        <rFont val="TH SarabunPSK"/>
        <family val="2"/>
      </rPr>
      <t>เทคโน</t>
    </r>
    <r>
      <rPr>
        <sz val="16"/>
        <rFont val="TH SarabunPSK"/>
        <family val="2"/>
      </rPr>
      <t>โลยีรองรับการพัฒนาเศรษฐกิจ</t>
    </r>
  </si>
  <si>
    <t xml:space="preserve">  - งบรายจ่ายอื่น ค่าใช้จ่ายในการพัฒนาทักษะแรงงานด้านเทคโนโลยีรองรับการพัฒนาเศรษฐกิจ</t>
  </si>
  <si>
    <t>17004320003005000001</t>
  </si>
  <si>
    <t>17004690009300000</t>
  </si>
  <si>
    <t>2.2.3 โครงการพัฒนาศักยภาพแรงงานขับเคลื่อนการเติบโตภาคเศรษฐกิจและสังคมอย่างยั่งยืน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</si>
  <si>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พัฒนาแรงงานเพื่องานและทักษะแห่ง</t>
    </r>
    <r>
      <rPr>
        <sz val="16"/>
        <color indexed="10"/>
        <rFont val="TH SarabunPSK"/>
        <family val="2"/>
      </rPr>
      <t>อนาคต</t>
    </r>
  </si>
  <si>
    <t xml:space="preserve">  - งบรายจ่ายอื่น ค่าใช้จ่ายในการพัฒนาแรงงานเพื่องานและทักษะแห่งอนาคต</t>
  </si>
  <si>
    <t>17004320042005000001</t>
  </si>
  <si>
    <t>17004690009500000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</si>
  <si>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พัฒนาแรงงานเพื่อเพิ่มผลิตภาพแรงงานและการ</t>
    </r>
    <r>
      <rPr>
        <sz val="16"/>
        <color indexed="10"/>
        <rFont val="TH SarabunPSK"/>
        <family val="2"/>
      </rPr>
      <t>แข่งขัน</t>
    </r>
  </si>
  <si>
    <t xml:space="preserve">  - งบรายจ่ายอื่น ค่าใช้จ่ายในการพัฒนาแรงงานเพื่อเพิ่มผลิตภาพแรงงานและการแข่งขัน</t>
  </si>
  <si>
    <t>17004320042005000002</t>
  </si>
  <si>
    <t>17004690009600000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</si>
  <si>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พัฒนาบุคลากรรองรับอุตสาหกรรม</t>
    </r>
    <r>
      <rPr>
        <sz val="16"/>
        <color indexed="10"/>
        <rFont val="TH SarabunPSK"/>
        <family val="2"/>
      </rPr>
      <t>โลจิสติกส์</t>
    </r>
    <r>
      <rPr>
        <sz val="16"/>
        <rFont val="TH SarabunPSK"/>
        <family val="2"/>
      </rPr>
      <t>และซัพพลายเชน</t>
    </r>
  </si>
  <si>
    <r>
      <t xml:space="preserve">  - งบรายจ่ายอื่น ค่าใช้จ่ายในการพัฒนาบุคลากรรองรับอุตสาหกรรม</t>
    </r>
    <r>
      <rPr>
        <sz val="16"/>
        <color indexed="10"/>
        <rFont val="TH SarabunPSK"/>
        <family val="2"/>
      </rPr>
      <t>โลจิสติกส์</t>
    </r>
    <r>
      <rPr>
        <sz val="16"/>
        <rFont val="TH SarabunPSK"/>
        <family val="2"/>
      </rPr>
      <t>และซัพพลายเชน</t>
    </r>
  </si>
  <si>
    <t>17004320042005000003</t>
  </si>
  <si>
    <t>17004690009900000</t>
  </si>
  <si>
    <t>2.2.2 โครงการพัฒนาศักยภาพแรงงานเพื่อรองรับการจ่ายค่าจ้างตามมาตรฐานฝีมือแรงงาน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</si>
  <si>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พัฒนาศักยภาพช่าง</t>
    </r>
    <r>
      <rPr>
        <sz val="16"/>
        <color indexed="10"/>
        <rFont val="TH SarabunPSK"/>
        <family val="2"/>
      </rPr>
      <t>เชื่อมไทย</t>
    </r>
    <r>
      <rPr>
        <sz val="16"/>
        <rFont val="TH SarabunPSK"/>
        <family val="2"/>
      </rPr>
      <t>สู่ระดับสากล</t>
    </r>
  </si>
  <si>
    <t xml:space="preserve">  - งบรายจ่ายอื่น ค่าใช้จ่ายในการพัฒนาศักยภาพช่างเชื่อมไทยสู่ระดับสากล</t>
  </si>
  <si>
    <t>17004320004005000001</t>
  </si>
  <si>
    <t>17004690006500000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</si>
  <si>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ยกระดับแรงงานไทยให้ได้มาตรฐานฝีมือแรงงานเพื่อรองรับการแข่งขัน</t>
    </r>
  </si>
  <si>
    <r>
      <t xml:space="preserve">    (2) ค่าใช้จ่ายในการพัฒนาศักยภาพแรงงานเพื่อรองรับการจ่าย</t>
    </r>
    <r>
      <rPr>
        <sz val="16"/>
        <color indexed="10"/>
        <rFont val="TH SarabunPSK"/>
        <family val="2"/>
      </rPr>
      <t>ค่าจ้าง</t>
    </r>
    <r>
      <rPr>
        <sz val="16"/>
        <rFont val="TH SarabunPSK"/>
        <family val="2"/>
      </rPr>
      <t>ตามมาตรฐานฝีมือ</t>
    </r>
  </si>
  <si>
    <t>17004320004005000004</t>
  </si>
  <si>
    <t>17004695712500000</t>
  </si>
  <si>
    <r>
      <t xml:space="preserve">    (3) ค่าใช้จ่ายเพิ่มประสิทธิภาพของ</t>
    </r>
    <r>
      <rPr>
        <sz val="16"/>
        <color indexed="10"/>
        <rFont val="TH SarabunPSK"/>
        <family val="2"/>
      </rPr>
      <t>เครือข่าย</t>
    </r>
    <r>
      <rPr>
        <sz val="16"/>
        <rFont val="TH SarabunPSK"/>
        <family val="2"/>
      </rPr>
      <t>การดำเนินการเกี่ยวกับมาตรฐานฝีมือแรงงานแห่งชาติ</t>
    </r>
  </si>
  <si>
    <t>17004320004005000005</t>
  </si>
  <si>
    <r>
      <t xml:space="preserve">    (4) ค่าใช้จ่ายในการ</t>
    </r>
    <r>
      <rPr>
        <sz val="16"/>
        <color indexed="10"/>
        <rFont val="TH SarabunPSK"/>
        <family val="2"/>
      </rPr>
      <t>ทดสอบ</t>
    </r>
    <r>
      <rPr>
        <sz val="16"/>
        <rFont val="TH SarabunPSK"/>
        <family val="2"/>
      </rPr>
      <t>มาตรฐานฝีมือแรงงานแห่งชาติ</t>
    </r>
  </si>
  <si>
    <t>17004320004005000006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</si>
  <si>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จัดทำหลักเกณฑ์ พัฒนาระบบ ส่งเสริมและรับรองมาตรฐานฝีมือแรงงาน</t>
    </r>
  </si>
  <si>
    <r>
      <t xml:space="preserve">  - งบรายจ่ายอื่น ค่าใช้จ่ายในการส่งเสริมการจัดทำมาตรฐานฝีมือแรงงานตาม</t>
    </r>
    <r>
      <rPr>
        <sz val="16"/>
        <color indexed="10"/>
        <rFont val="TH SarabunPSK"/>
        <family val="2"/>
      </rPr>
      <t>มาตรา 26</t>
    </r>
    <r>
      <rPr>
        <sz val="16"/>
        <rFont val="TH SarabunPSK"/>
        <family val="2"/>
      </rPr>
      <t xml:space="preserve"> เพื่อรองรับการเปลี่ยนแปลงโครงสร้างเศรษฐกิจในยุค New Normal และอุตสาหกรรมแห่งอนาคต</t>
    </r>
  </si>
  <si>
    <t>17004320004005000002</t>
  </si>
  <si>
    <t>17004694070800000</t>
  </si>
  <si>
    <t>2.2.4 โครงการเพิ่มทักษะแรงงานอิสระและกลุ่มเป้าหมายเฉพาะเพื่อเพิ่มโอกาสในการประกอบอาชีพ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</si>
  <si>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เพิ่มทักษะด้านอาชีพแก่</t>
    </r>
    <r>
      <rPr>
        <sz val="16"/>
        <color indexed="10"/>
        <rFont val="TH SarabunPSK"/>
        <family val="2"/>
      </rPr>
      <t>นักเรียน</t>
    </r>
    <r>
      <rPr>
        <sz val="16"/>
        <rFont val="TH SarabunPSK"/>
        <family val="2"/>
      </rPr>
      <t>ที่ไม่ได้เรียนต่อหลังจบการศึกษาภาคบังคับ</t>
    </r>
  </si>
  <si>
    <t xml:space="preserve">  - งบเงินอุดหนุน เงินอุดหนุนเฉพาะกิจ เงินอุดหนุนเพื่อช่วยเหลือผู้เข้ารับการฝึกอาชีพ</t>
  </si>
  <si>
    <t>17004320009004200001</t>
  </si>
  <si>
    <t>17004690003600000</t>
  </si>
  <si>
    <t xml:space="preserve">  - งบรายจ่ายอื่น ค่าใช้จ่ายในการเพิ่มทักษะด้านอาชีพแก่นักเรียนที่ไม่ได้เรียนต่อหลังจบการศึกษาภาคบังคับ</t>
  </si>
  <si>
    <t>17004320009005000001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</si>
  <si>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พัฒนาทักษะแรงงาน</t>
    </r>
    <r>
      <rPr>
        <sz val="16"/>
        <color indexed="10"/>
        <rFont val="TH SarabunPSK"/>
        <family val="2"/>
      </rPr>
      <t>นอกระบบ</t>
    </r>
    <r>
      <rPr>
        <sz val="16"/>
        <rFont val="TH SarabunPSK"/>
        <family val="2"/>
      </rPr>
      <t xml:space="preserve">ให้สอดคล้องกับความสามารถเฉพาะบุคคลเพื่อการประกอบอาชีพ </t>
    </r>
  </si>
  <si>
    <t xml:space="preserve">  - งบรายจ่ายอื่น ค่าใช้จ่ายในการพัฒนาทักษะแรงงานนอกระบบให้สอดคล้องกับความสามารถเฉพาะบุคคลเพื่อการประกอบอาชีพ</t>
  </si>
  <si>
    <t>17004320009005000003</t>
  </si>
  <si>
    <t>17004690007200000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</si>
  <si>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ฝึกอบรมแรงงานผู้</t>
    </r>
    <r>
      <rPr>
        <sz val="16"/>
        <color indexed="10"/>
        <rFont val="TH SarabunPSK"/>
        <family val="2"/>
      </rPr>
      <t>สูงอายุ</t>
    </r>
    <r>
      <rPr>
        <sz val="16"/>
        <rFont val="TH SarabunPSK"/>
        <family val="2"/>
      </rPr>
      <t>เพื่อเพิ่มโอกาสในการประกอบอาชีพ</t>
    </r>
  </si>
  <si>
    <t xml:space="preserve">  - งบรายจ่ายอื่น ค่าใช้จ่ายในการฝึกอบรมแรงงานผู้สูงอายุเพื่อเพิ่มโอกาสในการประกอบอาชีพ</t>
  </si>
  <si>
    <t>17004320009005000008</t>
  </si>
  <si>
    <t>17004693102500000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</si>
  <si>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ฝึกอบรมแรงงานกลุ่มเป้าหมาย</t>
    </r>
    <r>
      <rPr>
        <sz val="16"/>
        <color indexed="10"/>
        <rFont val="TH SarabunPSK"/>
        <family val="2"/>
      </rPr>
      <t>เฉพาะ</t>
    </r>
    <r>
      <rPr>
        <sz val="16"/>
        <rFont val="TH SarabunPSK"/>
        <family val="2"/>
      </rPr>
      <t>เพื่อเพิ่มโอกาสในการประกอบอาชีพ</t>
    </r>
  </si>
  <si>
    <t xml:space="preserve">  - งบรายจ่ายอื่น ค่าใช้จ่ายในการฝึกอบรมแรงงานกลุ่มเป้าหมายเฉพาะเพื่อเพิ่มโอกาสในการประกอบอาชีพ</t>
  </si>
  <si>
    <t>17004320009005000007</t>
  </si>
  <si>
    <t>17004690013300000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</si>
  <si>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พัฒนาฝีมือแรงงาน</t>
    </r>
    <r>
      <rPr>
        <sz val="16"/>
        <color indexed="10"/>
        <rFont val="TH SarabunPSK"/>
        <family val="2"/>
      </rPr>
      <t>สตรี</t>
    </r>
    <r>
      <rPr>
        <sz val="16"/>
        <rFont val="TH SarabunPSK"/>
        <family val="2"/>
      </rPr>
      <t>เพื่อยกระดับศักยภาพวัยแรงงาน</t>
    </r>
  </si>
  <si>
    <t xml:space="preserve">  - งบรายจ่ายอื่น ค่าใช้จ่ายในการพัฒนาแรงงานสตรีเพื่อยกระดับศักยภาพวัยแรงงาน</t>
  </si>
  <si>
    <t>17004320009005000002</t>
  </si>
  <si>
    <t>17004690004600000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</si>
  <si>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พัฒนาศักยภาพแรงงานและผู้ประกอบการเกษตรอัจฉริยะรองรับเศรษฐกิจ </t>
    </r>
    <r>
      <rPr>
        <sz val="16"/>
        <color indexed="10"/>
        <rFont val="TH SarabunPSK"/>
        <family val="2"/>
      </rPr>
      <t>BCG</t>
    </r>
  </si>
  <si>
    <t xml:space="preserve">  - งบรายจ่ายอื่น ค่าใช้จ่ายในการพัฒนาศักยภาพแรงงานและผู้ประกอบการเกษตรอัจฉริยะรองรับเศรษฐกิจ BCG</t>
  </si>
  <si>
    <t>17004320009005000005</t>
  </si>
  <si>
    <t>17004690010200000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</si>
  <si>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พัฒนาทักษะแรงงานอิสระและผู้ประกอบกิจการเพื่อเพิ่มมูลค่าสินค้าหรือบริการใน</t>
    </r>
    <r>
      <rPr>
        <sz val="16"/>
        <color indexed="10"/>
        <rFont val="TH SarabunPSK"/>
        <family val="2"/>
      </rPr>
      <t>ชุมชน</t>
    </r>
  </si>
  <si>
    <t xml:space="preserve">  - งบรายจ่ายอื่น ค่าใช้จ่ายในการพัฒนาทักษะแรงงานอิสระและผู้ประกอบกิจการเพื่อเพิ่มมูลค่าสินค้าหรือบริการในชุมชน</t>
  </si>
  <si>
    <t>17004320009005000006</t>
  </si>
  <si>
    <t>17004690010300000</t>
  </si>
  <si>
    <t>2.2.5 โครงการเพิ่มประสิทธิภาพการพัฒนาฝีมือแรงงาน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</si>
  <si>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</t>
    </r>
    <r>
      <rPr>
        <sz val="16"/>
        <color indexed="10"/>
        <rFont val="TH SarabunPSK"/>
        <family val="2"/>
      </rPr>
      <t>ส่งเสริม</t>
    </r>
    <r>
      <rPr>
        <sz val="16"/>
        <rFont val="TH SarabunPSK"/>
        <family val="2"/>
      </rPr>
      <t>และสนับสนุนให้สถานประกอบกิจการดำเนินการพัฒนาฝีมือแรงงาน</t>
    </r>
  </si>
  <si>
    <t xml:space="preserve">   - งบดำเนินงาน </t>
  </si>
  <si>
    <t>17004322043002000000</t>
  </si>
  <si>
    <t>17004690014600000</t>
  </si>
  <si>
    <t xml:space="preserve">      (1) ครุภัณฑ์ที่มีราคาต่อหน่วยต่ำกว่า 1 ล้านบาท ครุภัณฑ์ยานพาหนะและขนส่ง/ครุภัณฑ์คอมพิวเตอร์</t>
  </si>
  <si>
    <t>170043200430031100xx</t>
  </si>
  <si>
    <t xml:space="preserve">      (2) ครุภัณฑ์ที่มีราคาต่อหน่วยตั้งแต่ 1 ล้านบาท ขึ้นไป ครุภัณฑ์ยานพาหนะและขนส่ง/ครุภัณฑ์คอมพิวเตอร์</t>
  </si>
  <si>
    <t>170043200430031200xx</t>
  </si>
  <si>
    <t xml:space="preserve">      (3) สิ่งก่อสร้าง/ปรับปรุงสิ่งก่อสร้าง ที่มีราคาต่อหน่วยต่ำกว่า 10 ล้านบาท</t>
  </si>
  <si>
    <t>170043200430032100xx</t>
  </si>
  <si>
    <t xml:space="preserve">      (4) สิ่งก่อสร้าง/ปรับปรุงสิ่งก่อสร้าง ที่มีราคาต่อหน่วยตั้งแต่ 10 ล้านบาท ขึ้นไป</t>
  </si>
  <si>
    <t>170043200430032200xx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</si>
  <si>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ส่งเสริมและเพิ่มประสิทธิภาพกระบวนการ</t>
    </r>
    <r>
      <rPr>
        <sz val="16"/>
        <color indexed="10"/>
        <rFont val="TH SarabunPSK"/>
        <family val="2"/>
      </rPr>
      <t>รับรอง</t>
    </r>
    <r>
      <rPr>
        <sz val="16"/>
        <rFont val="TH SarabunPSK"/>
        <family val="2"/>
      </rPr>
      <t xml:space="preserve">ความรู้ความสามารถตามกฎหมาย 
ตามกฎหมาย </t>
    </r>
  </si>
  <si>
    <t>17004690003800000</t>
  </si>
  <si>
    <r>
      <rPr>
        <b/>
        <sz val="16"/>
        <rFont val="TH SarabunPSK"/>
        <family val="2"/>
      </rPr>
      <t xml:space="preserve">    กิจกรรม</t>
    </r>
    <r>
      <rPr>
        <sz val="16"/>
        <rFont val="TH SarabunPSK"/>
        <family val="2"/>
      </rPr>
      <t xml:space="preserve"> ขับเคลื่อนการพัฒนาแนวทางและการดำเนินงานของ </t>
    </r>
    <r>
      <rPr>
        <sz val="16"/>
        <color indexed="10"/>
        <rFont val="TH SarabunPSK"/>
        <family val="2"/>
      </rPr>
      <t>กพร.ปช.</t>
    </r>
  </si>
  <si>
    <t>17004690002100000</t>
  </si>
  <si>
    <t>3. แผนงานบูรณาการ</t>
  </si>
  <si>
    <t>3.1 แผนงานบูรณาการขับเคลื่อนการแก้ไขปัญหาจังหวัดชายแดนภาคใต้</t>
  </si>
  <si>
    <t>โครงการพัฒนาตามศักยภาพของพื้นที่</t>
  </si>
  <si>
    <r>
      <rPr>
        <b/>
        <sz val="16"/>
        <rFont val="TH SarabunPSK"/>
        <family val="2"/>
      </rPr>
      <t xml:space="preserve">   กิจกรรม</t>
    </r>
    <r>
      <rPr>
        <sz val="16"/>
        <rFont val="TH SarabunPSK"/>
        <family val="2"/>
      </rPr>
      <t xml:space="preserve"> พัฒนาตามศักยภาพของ</t>
    </r>
    <r>
      <rPr>
        <sz val="16"/>
        <color indexed="10"/>
        <rFont val="TH SarabunPSK"/>
        <family val="2"/>
      </rPr>
      <t>พื้นที่</t>
    </r>
  </si>
  <si>
    <t xml:space="preserve">  - งบรายจ่ายอื่น ค่าใช้จ่ายในการพัฒนาตามศักยภาพของพื้นที่  </t>
  </si>
  <si>
    <t>17004040033005000001</t>
  </si>
  <si>
    <t>17004690006800000</t>
  </si>
  <si>
    <t>3.2 แผนงานบูรณาการพัฒนาอุตสาหกรรมและบริการแห่งอนาคต</t>
  </si>
  <si>
    <t>โครงการยกระดับผลิตภาพและพัฒนากำลังคนเพื่อสร้างความสามารถในการแข่งขันภาคอุตสาหกรรม</t>
  </si>
  <si>
    <r>
      <rPr>
        <b/>
        <sz val="16"/>
        <rFont val="TH SarabunPSK"/>
        <family val="2"/>
      </rPr>
      <t xml:space="preserve">   กิจกรรม </t>
    </r>
    <r>
      <rPr>
        <sz val="16"/>
        <rFont val="TH SarabunPSK"/>
        <family val="2"/>
      </rPr>
      <t>พัฒนาสมรรถนะบุคลากรรองรับการขยายตัวของอุตสาหกรรม</t>
    </r>
    <r>
      <rPr>
        <sz val="16"/>
        <color indexed="10"/>
        <rFont val="TH SarabunPSK"/>
        <family val="2"/>
      </rPr>
      <t>ยานยนต์</t>
    </r>
    <r>
      <rPr>
        <sz val="16"/>
        <rFont val="TH SarabunPSK"/>
        <family val="2"/>
      </rPr>
      <t>สมัยใหม่</t>
    </r>
  </si>
  <si>
    <t xml:space="preserve">   - งบรายจ่ายอื่น ค่าใช้จ่ายในการพัฒนาสมรรถนะบุคลากรรองรับการขยายตัวของอุตสาหกรรมยานยนต์สมัยใหม่</t>
  </si>
  <si>
    <t>17004160026005000001</t>
  </si>
  <si>
    <t>17004690005800000</t>
  </si>
  <si>
    <r>
      <rPr>
        <b/>
        <sz val="16"/>
        <rFont val="TH SarabunPSK"/>
        <family val="2"/>
      </rPr>
      <t xml:space="preserve">   กิจกรรม </t>
    </r>
    <r>
      <rPr>
        <sz val="16"/>
        <rFont val="TH SarabunPSK"/>
        <family val="2"/>
      </rPr>
      <t>พัฒนากำลังคนเพื่อสร้างความสามารถในการแข่งขันภาคอุตสาหกรรม</t>
    </r>
  </si>
  <si>
    <r>
      <t xml:space="preserve">    (1) ค่าใช้จ่ายในการพัฒนา</t>
    </r>
    <r>
      <rPr>
        <sz val="16"/>
        <color indexed="10"/>
        <rFont val="TH SarabunPSK"/>
        <family val="2"/>
      </rPr>
      <t>กำลังคน</t>
    </r>
    <r>
      <rPr>
        <sz val="16"/>
        <rFont val="TH SarabunPSK"/>
        <family val="2"/>
      </rPr>
      <t>เพื่อสร้างความสามารถในการแข่งขันภาคอุตสาหกรรม</t>
    </r>
  </si>
  <si>
    <t>17004160026005000002</t>
  </si>
  <si>
    <t>17004690010500000</t>
  </si>
  <si>
    <r>
      <t xml:space="preserve">    (2) ค่าใช้จ่ายในการพัฒนาสมรรถนะบุคลากร</t>
    </r>
    <r>
      <rPr>
        <sz val="16"/>
        <color indexed="10"/>
        <rFont val="TH SarabunPSK"/>
        <family val="2"/>
      </rPr>
      <t>ดิจิทัล</t>
    </r>
    <r>
      <rPr>
        <sz val="16"/>
        <rFont val="TH SarabunPSK"/>
        <family val="2"/>
      </rPr>
      <t>รองรับอุตสาหกรรมและบริการแห่งอนาคต (D-Workforce)</t>
    </r>
  </si>
  <si>
    <t>17004160026005000003</t>
  </si>
  <si>
    <t xml:space="preserve">    (3) ค่าใช้จ่ายในการพัฒนาสมรรถนะบุคลากรด้านระบบอัตโนมัติและหุ่นยนต์เพื่อรองรับอุตสาหกรรมและบริการแห่งอนาคต</t>
  </si>
  <si>
    <t>17004160026005000004</t>
  </si>
  <si>
    <t>วันที่ 31 ตุลาคม 2568</t>
  </si>
  <si>
    <t>ผลการใช้จ่ายเงินงบประมาณประจำปี 2569</t>
  </si>
  <si>
    <t>เป้า ต.ต 68 = 12.33%</t>
  </si>
  <si>
    <r>
      <t xml:space="preserve">    (2) ค่าใช้จ่ายในการพัฒนาสมรรถนะบุคลากร</t>
    </r>
    <r>
      <rPr>
        <sz val="14"/>
        <color indexed="10"/>
        <rFont val="TH SarabunPSK"/>
        <family val="2"/>
      </rPr>
      <t>ดิจิทัล</t>
    </r>
    <r>
      <rPr>
        <sz val="14"/>
        <rFont val="TH SarabunPSK"/>
        <family val="2"/>
      </rPr>
      <t>รองรับอุตสาหกรรมและบริการแห่งอนาคต (D-Workforce)</t>
    </r>
  </si>
  <si>
    <r>
      <rPr>
        <b/>
        <sz val="14"/>
        <rFont val="TH SarabunPSK"/>
        <family val="2"/>
      </rPr>
      <t xml:space="preserve">   กิจกรรม</t>
    </r>
    <r>
      <rPr>
        <sz val="14"/>
        <rFont val="TH SarabunPSK"/>
        <family val="2"/>
      </rPr>
      <t xml:space="preserve"> พัฒนาตามศักยภาพของ</t>
    </r>
    <r>
      <rPr>
        <sz val="14"/>
        <color indexed="10"/>
        <rFont val="TH SarabunPSK"/>
        <family val="2"/>
      </rPr>
      <t>พื้นที่</t>
    </r>
  </si>
  <si>
    <r>
      <rPr>
        <b/>
        <sz val="14"/>
        <rFont val="TH SarabunPSK"/>
        <family val="2"/>
      </rPr>
      <t xml:space="preserve">   กิจกรรม </t>
    </r>
    <r>
      <rPr>
        <sz val="14"/>
        <rFont val="TH SarabunPSK"/>
        <family val="2"/>
      </rPr>
      <t>พัฒนาสมรรถนะบุคลากรรองรับการขยายตัวของอุตสาหกรรม</t>
    </r>
    <r>
      <rPr>
        <sz val="14"/>
        <color indexed="10"/>
        <rFont val="TH SarabunPSK"/>
        <family val="2"/>
      </rPr>
      <t>ยานยนต์</t>
    </r>
    <r>
      <rPr>
        <sz val="14"/>
        <rFont val="TH SarabunPSK"/>
        <family val="2"/>
      </rPr>
      <t>สมัยใหม่</t>
    </r>
  </si>
  <si>
    <r>
      <rPr>
        <b/>
        <sz val="14"/>
        <rFont val="TH SarabunPSK"/>
        <family val="2"/>
      </rPr>
      <t xml:space="preserve">   กิจกรรม </t>
    </r>
    <r>
      <rPr>
        <sz val="14"/>
        <rFont val="TH SarabunPSK"/>
        <family val="2"/>
      </rPr>
      <t>พัฒนากำลังคนเพื่อสร้างความสามารถในการแข่งขันภาคอุตสาหกรรม</t>
    </r>
  </si>
  <si>
    <r>
      <t xml:space="preserve">    (1) ค่าใช้จ่ายในการพัฒนา</t>
    </r>
    <r>
      <rPr>
        <sz val="14"/>
        <color indexed="10"/>
        <rFont val="TH SarabunPSK"/>
        <family val="2"/>
      </rPr>
      <t>กำลังคน</t>
    </r>
    <r>
      <rPr>
        <sz val="14"/>
        <rFont val="TH SarabunPSK"/>
        <family val="2"/>
      </rPr>
      <t>เพื่อสร้างความสามารถในการแข่งขันภาคอุตสาหกรรม</t>
    </r>
  </si>
  <si>
    <t xml:space="preserve">      (1) รถบรรทุกขนาด 1 ตัน (ดีเซล) </t>
  </si>
  <si>
    <t xml:space="preserve">      (2) รถโดยสารขนาด 12 ที่นั่ง (ดีเซล)</t>
  </si>
  <si>
    <t xml:space="preserve">      (3) ปรับปรุงพื้นอาคารโรงอาหาร</t>
  </si>
  <si>
    <t xml:space="preserve">      (4) ปรับปรุงตาข่ายตะแกรงเหล็กกันนกในโรงฝึกงาน</t>
  </si>
  <si>
    <t>แผนงานบูรณาการพัฒนาอุตสาหกรรมและบริการแห่งอนาคต</t>
  </si>
  <si>
    <t xml:space="preserve"> โครงการพัฒนาทักษะแรงงานด้านเทคโนโลยีรองรับการพัฒนาเศรษฐกิจ</t>
  </si>
  <si>
    <t xml:space="preserve"> โครงการพัฒนาศักยภาพแรงงานเพื่อรองรับการจ่ายค่าจ้างตามมาตรฐานฝีมือแรงงาน</t>
  </si>
  <si>
    <r>
      <t xml:space="preserve">    (2) ค่าใช้จ่ายในการพัฒนาศักยภาพแรงงานเพื่อรองรับการจ่าย</t>
    </r>
    <r>
      <rPr>
        <sz val="14"/>
        <color indexed="10"/>
        <rFont val="TH SarabunPSK"/>
        <family val="2"/>
      </rPr>
      <t>ค่าจ้าง</t>
    </r>
    <r>
      <rPr>
        <sz val="14"/>
        <rFont val="TH SarabunPSK"/>
        <family val="2"/>
      </rPr>
      <t>ตามมาตรฐานฝีมือ</t>
    </r>
  </si>
  <si>
    <r>
      <t xml:space="preserve">    (3) ค่าใช้จ่ายเพิ่มประสิทธิภาพของ</t>
    </r>
    <r>
      <rPr>
        <sz val="14"/>
        <color indexed="10"/>
        <rFont val="TH SarabunPSK"/>
        <family val="2"/>
      </rPr>
      <t>เครือข่าย</t>
    </r>
    <r>
      <rPr>
        <sz val="14"/>
        <rFont val="TH SarabunPSK"/>
        <family val="2"/>
      </rPr>
      <t>การดำเนินการเกี่ยวกับมาตรฐานฝีมือแรงงานแห่งชาติ</t>
    </r>
  </si>
  <si>
    <r>
      <t xml:space="preserve">    (4) ค่าใช้จ่ายในการ</t>
    </r>
    <r>
      <rPr>
        <sz val="14"/>
        <color indexed="10"/>
        <rFont val="TH SarabunPSK"/>
        <family val="2"/>
      </rPr>
      <t>ทดสอบ</t>
    </r>
    <r>
      <rPr>
        <sz val="14"/>
        <rFont val="TH SarabunPSK"/>
        <family val="2"/>
      </rPr>
      <t>มาตรฐานฝีมือแรงงานแห่งชาติ</t>
    </r>
  </si>
  <si>
    <t xml:space="preserve"> โครงการเพิ่มทักษะแรงงานอิสระและกลุ่มเป้าหมายเฉพาะเพื่อเพิ่มโอกาสในการประกอบอาชีพ</t>
  </si>
  <si>
    <t xml:space="preserve">  - งบเงินอุดหนุน </t>
  </si>
  <si>
    <t xml:space="preserve">  - งบรายจ่ายอื่น (งบฝึก)</t>
  </si>
  <si>
    <t xml:space="preserve">  - งบรายจ่ายอื่น (งบค่าเครื่องมือ)</t>
  </si>
  <si>
    <t xml:space="preserve">   - งบรายจ่ายอื่น </t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</si>
  <si>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ยกระดับแรงงานไทยให้ได้มาตรฐานฝีมือแรงงานเพื่อรองรับการแข่งขัน</t>
    </r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</si>
  <si>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จัดทำหลักเกณฑ์ พัฒนาระบบ ส่งเสริมและรับรองมาตรฐานฝีมือแรงงาน</t>
    </r>
  </si>
  <si>
    <r>
      <t xml:space="preserve">    กิจกรรม พัฒนาทักษะแรงงานด้าน</t>
    </r>
    <r>
      <rPr>
        <sz val="14"/>
        <color indexed="10"/>
        <rFont val="TH SarabunPSK"/>
        <family val="2"/>
      </rPr>
      <t>เทคโน</t>
    </r>
    <r>
      <rPr>
        <sz val="14"/>
        <rFont val="TH SarabunPSK"/>
        <family val="2"/>
      </rPr>
      <t>โลยีรองรับการพัฒนาเศรษฐกิจ</t>
    </r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</si>
  <si>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พัฒนาศักยภาพช่าง</t>
    </r>
    <r>
      <rPr>
        <sz val="14"/>
        <color indexed="10"/>
        <rFont val="TH SarabunPSK"/>
        <family val="2"/>
      </rPr>
      <t>เชื่อมไทย</t>
    </r>
    <r>
      <rPr>
        <sz val="14"/>
        <rFont val="TH SarabunPSK"/>
        <family val="2"/>
      </rPr>
      <t>สู่ระดับสากล</t>
    </r>
  </si>
  <si>
    <r>
      <t xml:space="preserve">  - งบรายจ่ายอื่น </t>
    </r>
    <r>
      <rPr>
        <sz val="14"/>
        <color rgb="FFFF0000"/>
        <rFont val="TH SarabunPSK"/>
        <family val="2"/>
      </rPr>
      <t>(ม.26)</t>
    </r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</si>
  <si>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เพิ่มทักษะด้านอาชีพแก่</t>
    </r>
    <r>
      <rPr>
        <sz val="14"/>
        <color indexed="10"/>
        <rFont val="TH SarabunPSK"/>
        <family val="2"/>
      </rPr>
      <t>นักเรียน</t>
    </r>
    <r>
      <rPr>
        <sz val="14"/>
        <rFont val="TH SarabunPSK"/>
        <family val="2"/>
      </rPr>
      <t>ที่ไม่ได้เรียนต่อหลังจบการศึกษาภาคบังคับ</t>
    </r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</si>
  <si>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พัฒนาทักษะแรงงาน</t>
    </r>
    <r>
      <rPr>
        <sz val="14"/>
        <color indexed="10"/>
        <rFont val="TH SarabunPSK"/>
        <family val="2"/>
      </rPr>
      <t>นอกระบบ</t>
    </r>
    <r>
      <rPr>
        <sz val="14"/>
        <rFont val="TH SarabunPSK"/>
        <family val="2"/>
      </rPr>
      <t xml:space="preserve">ให้สอดคล้องกับความสามารถเฉพาะบุคคลเพื่อการประกอบอาชีพ </t>
    </r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</si>
  <si>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พัฒนาศักยภาพแรงงานและผู้ประกอบการเกษตรอัจฉริยะรองรับเศรษฐกิจ </t>
    </r>
    <r>
      <rPr>
        <sz val="14"/>
        <color indexed="10"/>
        <rFont val="TH SarabunPSK"/>
        <family val="2"/>
      </rPr>
      <t>BCG</t>
    </r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</si>
  <si>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พัฒนาทักษะแรงงานอิสระและผู้ประกอบกิจการเพื่อเพิ่มมูลค่าสินค้าหรือบริการใน</t>
    </r>
    <r>
      <rPr>
        <sz val="14"/>
        <color indexed="10"/>
        <rFont val="TH SarabunPSK"/>
        <family val="2"/>
      </rPr>
      <t>ชุมชน</t>
    </r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</si>
  <si>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ฝึกอบรมแรงงานกลุ่มเป้าหมาย</t>
    </r>
    <r>
      <rPr>
        <sz val="14"/>
        <color indexed="10"/>
        <rFont val="TH SarabunPSK"/>
        <family val="2"/>
      </rPr>
      <t>เฉพาะ</t>
    </r>
    <r>
      <rPr>
        <sz val="14"/>
        <rFont val="TH SarabunPSK"/>
        <family val="2"/>
      </rPr>
      <t>เพื่อเพิ่มโอกาสในการประกอบอาชีพ</t>
    </r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</si>
  <si>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ฝึกอบรมแรงงานผู้</t>
    </r>
    <r>
      <rPr>
        <sz val="14"/>
        <color indexed="10"/>
        <rFont val="TH SarabunPSK"/>
        <family val="2"/>
      </rPr>
      <t>สูงอายุ</t>
    </r>
    <r>
      <rPr>
        <sz val="14"/>
        <rFont val="TH SarabunPSK"/>
        <family val="2"/>
      </rPr>
      <t>เพื่อเพิ่มโอกาสในการประกอบอาชีพ</t>
    </r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</si>
  <si>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พัฒนาแรงงานเพื่องานและทักษะแห่ง</t>
    </r>
    <r>
      <rPr>
        <sz val="14"/>
        <color indexed="10"/>
        <rFont val="TH SarabunPSK"/>
        <family val="2"/>
      </rPr>
      <t>อนาคต</t>
    </r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</si>
  <si>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พัฒนาแรงงานเพื่อเพิ่มผลิตภาพแรงงานและการ</t>
    </r>
    <r>
      <rPr>
        <sz val="14"/>
        <color indexed="10"/>
        <rFont val="TH SarabunPSK"/>
        <family val="2"/>
      </rPr>
      <t>แข่งขัน</t>
    </r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</si>
  <si>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พัฒนาบุคลากรรองรับอุตสาหกรรม</t>
    </r>
    <r>
      <rPr>
        <sz val="14"/>
        <color indexed="10"/>
        <rFont val="TH SarabunPSK"/>
        <family val="2"/>
      </rPr>
      <t>โลจิสติกส์</t>
    </r>
    <r>
      <rPr>
        <sz val="14"/>
        <rFont val="TH SarabunPSK"/>
        <family val="2"/>
      </rPr>
      <t>และซัพพลายเชน</t>
    </r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</si>
  <si>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</t>
    </r>
    <r>
      <rPr>
        <sz val="14"/>
        <color indexed="10"/>
        <rFont val="TH SarabunPSK"/>
        <family val="2"/>
      </rPr>
      <t>ส่งเสริม</t>
    </r>
    <r>
      <rPr>
        <sz val="14"/>
        <rFont val="TH SarabunPSK"/>
        <family val="2"/>
      </rPr>
      <t>และสนับสนุนให้สถานประกอบกิจการดำเนินการพัฒนาฝีมือแรงงาน</t>
    </r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</si>
  <si>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ส่งเสริมและเพิ่มประสิทธิภาพกระบวนการ</t>
    </r>
    <r>
      <rPr>
        <sz val="14"/>
        <color indexed="10"/>
        <rFont val="TH SarabunPSK"/>
        <family val="2"/>
      </rPr>
      <t>รับรอง</t>
    </r>
    <r>
      <rPr>
        <sz val="14"/>
        <rFont val="TH SarabunPSK"/>
        <family val="2"/>
      </rPr>
      <t xml:space="preserve">ความรู้ความสามารถตามกฎหมาย 
ตามกฎหมาย </t>
    </r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</si>
  <si>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ขับเคลื่อนการพัฒนาแนวทางและการดำเนินงานของ </t>
    </r>
    <r>
      <rPr>
        <sz val="14"/>
        <color indexed="10"/>
        <rFont val="TH SarabunPSK"/>
        <family val="2"/>
      </rPr>
      <t>กพร.ปช.</t>
    </r>
  </si>
  <si>
    <t>โครงการเพิ่มประสิทธิภาพการพัฒนาฝีมือแรงงาน</t>
  </si>
  <si>
    <t xml:space="preserve"> โครงการพัฒนาศักยภาพแรงงานขับเคลื่อนการเติบโตภาคเศรษฐกิจและสังคมอย่างยั่งยืน</t>
  </si>
  <si>
    <r>
      <rPr>
        <b/>
        <sz val="14"/>
        <rFont val="TH SarabunPSK"/>
        <family val="2"/>
      </rPr>
      <t xml:space="preserve">    กิจกรรม</t>
    </r>
    <r>
      <rPr>
        <sz val="14"/>
        <rFont val="TH SarabunPSK"/>
        <family val="2"/>
      </rPr>
      <t xml:space="preserve"> ฝึกอบรมแรงงาน</t>
    </r>
    <r>
      <rPr>
        <sz val="14"/>
        <color rgb="FFFF0000"/>
        <rFont val="TH SarabunPSK"/>
        <family val="2"/>
      </rPr>
      <t>สตรี</t>
    </r>
    <r>
      <rPr>
        <sz val="14"/>
        <rFont val="TH SarabunPSK"/>
        <family val="2"/>
      </rPr>
      <t>เพื่อยกระดับศักยภาพวัยแรงงาน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</si>
</sst>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-* #,##0_-;\-* #,##0_-;_-* &quot;-&quot;??_-;_-@_-"/>
    <numFmt numFmtId="188" formatCode="_(* #,##0.00_);_(* \(#,##0.00\);_(* &quot;-&quot;??_);_(@_)"/>
  </numFmts>
  <fonts count="49" x14ac:knownFonts="1">
    <font>
      <sz val="11"/>
      <color theme="1"/>
      <name val="TH SarabunPSK"/>
      <family val="2"/>
      <charset val="222"/>
    </font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  <charset val="222"/>
    </font>
    <font>
      <b/>
      <sz val="16"/>
      <color theme="1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sz val="14"/>
      <color rgb="FF0000FF"/>
      <name val="TH SarabunPSK"/>
      <family val="2"/>
    </font>
    <font>
      <sz val="14"/>
      <name val="Cordia New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3"/>
      <color theme="1"/>
      <name val="TH SarabunPSK"/>
      <family val="2"/>
    </font>
    <font>
      <sz val="13"/>
      <color theme="1"/>
      <name val="TH SarabunPSK"/>
      <family val="2"/>
    </font>
    <font>
      <sz val="13"/>
      <name val="TH SarabunPSK"/>
      <family val="2"/>
    </font>
    <font>
      <b/>
      <sz val="12"/>
      <color theme="1"/>
      <name val="TH SarabunPSK"/>
      <family val="2"/>
    </font>
    <font>
      <b/>
      <sz val="13"/>
      <color rgb="FFFF0000"/>
      <name val="TH SarabunPSK"/>
      <family val="2"/>
    </font>
    <font>
      <b/>
      <sz val="13"/>
      <color rgb="FF0000FF"/>
      <name val="TH SarabunPSK"/>
      <family val="2"/>
    </font>
    <font>
      <b/>
      <sz val="13"/>
      <name val="TH SarabunPSK"/>
      <family val="2"/>
    </font>
    <font>
      <sz val="16"/>
      <color theme="1"/>
      <name val="TH SarabunPSK"/>
      <family val="2"/>
      <charset val="222"/>
    </font>
    <font>
      <sz val="14"/>
      <color rgb="FFFF0000"/>
      <name val="TH SarabunPSK"/>
      <family val="2"/>
    </font>
    <font>
      <b/>
      <sz val="11"/>
      <color theme="1"/>
      <name val="TH SarabunPSK"/>
      <family val="2"/>
    </font>
    <font>
      <sz val="14"/>
      <color theme="1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0"/>
      <name val="Arial"/>
      <family val="2"/>
    </font>
    <font>
      <b/>
      <sz val="14"/>
      <color rgb="FFFF0000"/>
      <name val="TH SarabunPSK"/>
      <family val="2"/>
    </font>
    <font>
      <sz val="18"/>
      <name val="TH SarabunPSK"/>
      <family val="2"/>
    </font>
    <font>
      <b/>
      <sz val="18"/>
      <name val="TH SarabunPSK"/>
      <family val="2"/>
    </font>
    <font>
      <sz val="16"/>
      <name val="TH SarabunPSK"/>
      <family val="2"/>
    </font>
    <font>
      <b/>
      <sz val="18"/>
      <color theme="1"/>
      <name val="TH SarabunPSK"/>
      <family val="2"/>
    </font>
    <font>
      <b/>
      <sz val="14"/>
      <color indexed="8"/>
      <name val="TH SarabunPSK"/>
      <family val="2"/>
    </font>
    <font>
      <b/>
      <sz val="16"/>
      <name val="TH SarabunPSK"/>
      <family val="2"/>
    </font>
    <font>
      <sz val="16"/>
      <color rgb="FFFF0000"/>
      <name val="TH SarabunPSK"/>
      <family val="2"/>
    </font>
    <font>
      <sz val="14"/>
      <color indexed="8"/>
      <name val="TH SarabunPSK"/>
      <family val="2"/>
    </font>
    <font>
      <sz val="16"/>
      <color theme="1"/>
      <name val="TH SarabunPSK"/>
      <family val="2"/>
    </font>
    <font>
      <b/>
      <sz val="16"/>
      <color rgb="FF0000FF"/>
      <name val="TH SarabunPSK"/>
      <family val="2"/>
    </font>
    <font>
      <b/>
      <sz val="16"/>
      <color rgb="FFFF0000"/>
      <name val="TH SarabunPSK"/>
      <family val="2"/>
    </font>
    <font>
      <sz val="16"/>
      <color indexed="8"/>
      <name val="TH SarabunPSK"/>
      <family val="2"/>
    </font>
    <font>
      <b/>
      <sz val="16"/>
      <color indexed="8"/>
      <name val="TH SarabunPSK"/>
      <family val="2"/>
    </font>
    <font>
      <b/>
      <sz val="16"/>
      <name val="Angsana New"/>
      <family val="1"/>
    </font>
    <font>
      <sz val="16"/>
      <name val="Angsana New"/>
      <family val="1"/>
    </font>
    <font>
      <sz val="18"/>
      <color theme="1"/>
      <name val="Tahoma"/>
      <family val="2"/>
      <charset val="222"/>
      <scheme val="minor"/>
    </font>
    <font>
      <sz val="18"/>
      <color rgb="FFFF0000"/>
      <name val="TH SarabunPSK"/>
      <family val="2"/>
    </font>
    <font>
      <sz val="16"/>
      <color indexed="10"/>
      <name val="TH SarabunPSK"/>
      <family val="2"/>
    </font>
    <font>
      <sz val="18"/>
      <color theme="1"/>
      <name val="TH SarabunPSK"/>
      <family val="2"/>
    </font>
    <font>
      <sz val="11"/>
      <color theme="1"/>
      <name val="Tahoma"/>
      <family val="2"/>
      <scheme val="minor"/>
    </font>
    <font>
      <sz val="18"/>
      <color rgb="FFFF0000"/>
      <name val="Tahoma"/>
      <family val="2"/>
      <charset val="222"/>
      <scheme val="minor"/>
    </font>
    <font>
      <sz val="14"/>
      <color indexed="10"/>
      <name val="TH SarabunPSK"/>
      <family val="2"/>
    </font>
    <font>
      <b/>
      <sz val="14"/>
      <name val="Angsana New"/>
      <family val="1"/>
    </font>
    <font>
      <sz val="14"/>
      <name val="Angsana New"/>
      <family val="1"/>
    </font>
    <font>
      <b/>
      <sz val="12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2" fillId="0" borderId="0" applyFont="0" applyFill="0" applyBorder="0" applyAlignment="0" applyProtection="0"/>
    <xf numFmtId="0" fontId="7" fillId="0" borderId="0"/>
    <xf numFmtId="43" fontId="22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7" fillId="0" borderId="0"/>
    <xf numFmtId="0" fontId="43" fillId="0" borderId="0"/>
    <xf numFmtId="0" fontId="7" fillId="0" borderId="0"/>
  </cellStyleXfs>
  <cellXfs count="350">
    <xf numFmtId="0" fontId="0" fillId="0" borderId="0" xfId="0"/>
    <xf numFmtId="0" fontId="9" fillId="0" borderId="0" xfId="0" applyFont="1"/>
    <xf numFmtId="43" fontId="12" fillId="0" borderId="6" xfId="1" applyFont="1" applyBorder="1"/>
    <xf numFmtId="0" fontId="8" fillId="0" borderId="7" xfId="0" applyFont="1" applyBorder="1" applyAlignment="1">
      <alignment horizontal="center"/>
    </xf>
    <xf numFmtId="43" fontId="8" fillId="6" borderId="4" xfId="1" applyFont="1" applyFill="1" applyBorder="1"/>
    <xf numFmtId="43" fontId="8" fillId="6" borderId="26" xfId="1" applyFont="1" applyFill="1" applyBorder="1"/>
    <xf numFmtId="187" fontId="8" fillId="7" borderId="4" xfId="1" applyNumberFormat="1" applyFont="1" applyFill="1" applyBorder="1"/>
    <xf numFmtId="43" fontId="8" fillId="7" borderId="4" xfId="1" applyFont="1" applyFill="1" applyBorder="1"/>
    <xf numFmtId="187" fontId="9" fillId="7" borderId="4" xfId="1" applyNumberFormat="1" applyFont="1" applyFill="1" applyBorder="1"/>
    <xf numFmtId="43" fontId="9" fillId="7" borderId="4" xfId="1" applyFont="1" applyFill="1" applyBorder="1"/>
    <xf numFmtId="43" fontId="9" fillId="7" borderId="27" xfId="1" applyFont="1" applyFill="1" applyBorder="1"/>
    <xf numFmtId="187" fontId="9" fillId="7" borderId="29" xfId="1" applyNumberFormat="1" applyFont="1" applyFill="1" applyBorder="1"/>
    <xf numFmtId="43" fontId="8" fillId="7" borderId="29" xfId="1" applyFont="1" applyFill="1" applyBorder="1"/>
    <xf numFmtId="43" fontId="9" fillId="7" borderId="29" xfId="1" applyFont="1" applyFill="1" applyBorder="1"/>
    <xf numFmtId="43" fontId="10" fillId="4" borderId="15" xfId="1" applyFont="1" applyFill="1" applyBorder="1"/>
    <xf numFmtId="187" fontId="8" fillId="6" borderId="4" xfId="1" applyNumberFormat="1" applyFont="1" applyFill="1" applyBorder="1"/>
    <xf numFmtId="0" fontId="17" fillId="0" borderId="0" xfId="0" applyFont="1"/>
    <xf numFmtId="0" fontId="17" fillId="0" borderId="6" xfId="0" applyFont="1" applyBorder="1"/>
    <xf numFmtId="43" fontId="17" fillId="0" borderId="6" xfId="1" applyFont="1" applyBorder="1"/>
    <xf numFmtId="0" fontId="8" fillId="0" borderId="8" xfId="0" applyFont="1" applyBorder="1" applyAlignment="1">
      <alignment horizontal="center"/>
    </xf>
    <xf numFmtId="0" fontId="9" fillId="0" borderId="6" xfId="0" applyFont="1" applyBorder="1"/>
    <xf numFmtId="43" fontId="9" fillId="0" borderId="6" xfId="1" applyFont="1" applyBorder="1"/>
    <xf numFmtId="0" fontId="19" fillId="0" borderId="38" xfId="0" applyFont="1" applyBorder="1" applyAlignment="1">
      <alignment horizontal="center" vertical="center"/>
    </xf>
    <xf numFmtId="0" fontId="20" fillId="4" borderId="39" xfId="0" applyFont="1" applyFill="1" applyBorder="1"/>
    <xf numFmtId="43" fontId="17" fillId="4" borderId="8" xfId="1" applyFont="1" applyFill="1" applyBorder="1"/>
    <xf numFmtId="0" fontId="3" fillId="4" borderId="8" xfId="0" applyFont="1" applyFill="1" applyBorder="1" applyAlignment="1">
      <alignment vertical="center"/>
    </xf>
    <xf numFmtId="0" fontId="21" fillId="4" borderId="41" xfId="0" applyFont="1" applyFill="1" applyBorder="1"/>
    <xf numFmtId="43" fontId="10" fillId="4" borderId="6" xfId="1" applyFont="1" applyFill="1" applyBorder="1"/>
    <xf numFmtId="0" fontId="21" fillId="0" borderId="41" xfId="0" applyFont="1" applyBorder="1"/>
    <xf numFmtId="43" fontId="11" fillId="0" borderId="6" xfId="1" applyFont="1" applyBorder="1"/>
    <xf numFmtId="43" fontId="12" fillId="0" borderId="42" xfId="1" applyFont="1" applyBorder="1"/>
    <xf numFmtId="0" fontId="0" fillId="0" borderId="41" xfId="0" applyFont="1" applyBorder="1"/>
    <xf numFmtId="0" fontId="17" fillId="0" borderId="41" xfId="0" applyFont="1" applyBorder="1"/>
    <xf numFmtId="43" fontId="17" fillId="0" borderId="42" xfId="1" applyFont="1" applyBorder="1"/>
    <xf numFmtId="0" fontId="17" fillId="0" borderId="42" xfId="0" applyFont="1" applyBorder="1"/>
    <xf numFmtId="0" fontId="17" fillId="0" borderId="43" xfId="0" applyFont="1" applyBorder="1"/>
    <xf numFmtId="0" fontId="17" fillId="0" borderId="38" xfId="0" applyFont="1" applyBorder="1"/>
    <xf numFmtId="0" fontId="17" fillId="0" borderId="44" xfId="0" applyFont="1" applyBorder="1"/>
    <xf numFmtId="0" fontId="3" fillId="4" borderId="23" xfId="0" applyFont="1" applyFill="1" applyBorder="1" applyAlignment="1">
      <alignment vertical="center"/>
    </xf>
    <xf numFmtId="43" fontId="12" fillId="0" borderId="20" xfId="1" applyFont="1" applyBorder="1"/>
    <xf numFmtId="0" fontId="17" fillId="0" borderId="20" xfId="0" applyFont="1" applyBorder="1"/>
    <xf numFmtId="0" fontId="17" fillId="0" borderId="45" xfId="0" applyFont="1" applyBorder="1"/>
    <xf numFmtId="187" fontId="12" fillId="0" borderId="6" xfId="1" applyNumberFormat="1" applyFont="1" applyBorder="1"/>
    <xf numFmtId="187" fontId="10" fillId="4" borderId="6" xfId="1" applyNumberFormat="1" applyFont="1" applyFill="1" applyBorder="1"/>
    <xf numFmtId="187" fontId="11" fillId="0" borderId="6" xfId="1" applyNumberFormat="1" applyFont="1" applyBorder="1"/>
    <xf numFmtId="0" fontId="13" fillId="0" borderId="38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8" fillId="0" borderId="34" xfId="0" applyFont="1" applyBorder="1" applyAlignment="1">
      <alignment horizontal="center" vertical="center"/>
    </xf>
    <xf numFmtId="43" fontId="8" fillId="8" borderId="4" xfId="1" applyFont="1" applyFill="1" applyBorder="1"/>
    <xf numFmtId="43" fontId="8" fillId="8" borderId="26" xfId="1" applyFont="1" applyFill="1" applyBorder="1"/>
    <xf numFmtId="43" fontId="9" fillId="8" borderId="4" xfId="1" applyFont="1" applyFill="1" applyBorder="1"/>
    <xf numFmtId="187" fontId="8" fillId="8" borderId="4" xfId="1" applyNumberFormat="1" applyFont="1" applyFill="1" applyBorder="1"/>
    <xf numFmtId="43" fontId="9" fillId="8" borderId="27" xfId="1" applyFont="1" applyFill="1" applyBorder="1"/>
    <xf numFmtId="43" fontId="10" fillId="4" borderId="46" xfId="1" applyNumberFormat="1" applyFont="1" applyFill="1" applyBorder="1"/>
    <xf numFmtId="0" fontId="8" fillId="7" borderId="0" xfId="0" applyFont="1" applyFill="1"/>
    <xf numFmtId="187" fontId="8" fillId="6" borderId="24" xfId="1" applyNumberFormat="1" applyFont="1" applyFill="1" applyBorder="1"/>
    <xf numFmtId="0" fontId="24" fillId="0" borderId="0" xfId="0" applyFont="1"/>
    <xf numFmtId="0" fontId="26" fillId="0" borderId="0" xfId="0" applyFont="1"/>
    <xf numFmtId="43" fontId="9" fillId="7" borderId="4" xfId="1" applyNumberFormat="1" applyFont="1" applyFill="1" applyBorder="1"/>
    <xf numFmtId="43" fontId="8" fillId="7" borderId="4" xfId="1" applyNumberFormat="1" applyFont="1" applyFill="1" applyBorder="1"/>
    <xf numFmtId="0" fontId="9" fillId="7" borderId="0" xfId="0" applyFont="1" applyFill="1"/>
    <xf numFmtId="0" fontId="32" fillId="0" borderId="0" xfId="0" applyFont="1"/>
    <xf numFmtId="0" fontId="33" fillId="0" borderId="0" xfId="0" applyFont="1" applyBorder="1" applyAlignment="1">
      <alignment horizontal="center"/>
    </xf>
    <xf numFmtId="187" fontId="3" fillId="0" borderId="12" xfId="1" applyNumberFormat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187" fontId="3" fillId="0" borderId="34" xfId="1" applyNumberFormat="1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4" borderId="9" xfId="0" applyFont="1" applyFill="1" applyBorder="1" applyAlignment="1">
      <alignment horizontal="right"/>
    </xf>
    <xf numFmtId="43" fontId="3" fillId="4" borderId="46" xfId="1" applyNumberFormat="1" applyFont="1" applyFill="1" applyBorder="1"/>
    <xf numFmtId="43" fontId="34" fillId="4" borderId="15" xfId="1" applyFont="1" applyFill="1" applyBorder="1"/>
    <xf numFmtId="49" fontId="3" fillId="5" borderId="35" xfId="0" applyNumberFormat="1" applyFont="1" applyFill="1" applyBorder="1" applyAlignment="1">
      <alignment vertical="center"/>
    </xf>
    <xf numFmtId="43" fontId="3" fillId="5" borderId="12" xfId="1" applyNumberFormat="1" applyFont="1" applyFill="1" applyBorder="1"/>
    <xf numFmtId="49" fontId="3" fillId="6" borderId="1" xfId="0" applyNumberFormat="1" applyFont="1" applyFill="1" applyBorder="1" applyAlignment="1">
      <alignment vertical="center" wrapText="1"/>
    </xf>
    <xf numFmtId="43" fontId="3" fillId="6" borderId="24" xfId="1" applyFont="1" applyFill="1" applyBorder="1"/>
    <xf numFmtId="43" fontId="3" fillId="6" borderId="25" xfId="1" applyFont="1" applyFill="1" applyBorder="1"/>
    <xf numFmtId="49" fontId="35" fillId="8" borderId="2" xfId="0" applyNumberFormat="1" applyFont="1" applyFill="1" applyBorder="1" applyAlignment="1">
      <alignment vertical="top" wrapText="1"/>
    </xf>
    <xf numFmtId="43" fontId="3" fillId="8" borderId="4" xfId="1" applyFont="1" applyFill="1" applyBorder="1"/>
    <xf numFmtId="43" fontId="3" fillId="8" borderId="26" xfId="1" applyFont="1" applyFill="1" applyBorder="1"/>
    <xf numFmtId="43" fontId="3" fillId="8" borderId="2" xfId="1" applyFont="1" applyFill="1" applyBorder="1"/>
    <xf numFmtId="49" fontId="32" fillId="0" borderId="2" xfId="0" applyNumberFormat="1" applyFont="1" applyBorder="1" applyAlignment="1">
      <alignment vertical="top" wrapText="1"/>
    </xf>
    <xf numFmtId="43" fontId="3" fillId="7" borderId="4" xfId="1" applyFont="1" applyFill="1" applyBorder="1"/>
    <xf numFmtId="43" fontId="3" fillId="7" borderId="26" xfId="1" applyFont="1" applyFill="1" applyBorder="1"/>
    <xf numFmtId="49" fontId="32" fillId="8" borderId="2" xfId="0" applyNumberFormat="1" applyFont="1" applyFill="1" applyBorder="1" applyAlignment="1">
      <alignment vertical="top" wrapText="1"/>
    </xf>
    <xf numFmtId="49" fontId="32" fillId="7" borderId="2" xfId="0" applyNumberFormat="1" applyFont="1" applyFill="1" applyBorder="1" applyAlignment="1">
      <alignment vertical="top" wrapText="1"/>
    </xf>
    <xf numFmtId="43" fontId="32" fillId="7" borderId="4" xfId="1" applyFont="1" applyFill="1" applyBorder="1"/>
    <xf numFmtId="43" fontId="32" fillId="7" borderId="26" xfId="1" applyFont="1" applyFill="1" applyBorder="1"/>
    <xf numFmtId="0" fontId="32" fillId="7" borderId="0" xfId="0" applyFont="1" applyFill="1"/>
    <xf numFmtId="187" fontId="32" fillId="7" borderId="4" xfId="1" applyNumberFormat="1" applyFont="1" applyFill="1" applyBorder="1"/>
    <xf numFmtId="187" fontId="3" fillId="8" borderId="4" xfId="1" applyNumberFormat="1" applyFont="1" applyFill="1" applyBorder="1"/>
    <xf numFmtId="43" fontId="32" fillId="8" borderId="26" xfId="1" applyFont="1" applyFill="1" applyBorder="1"/>
    <xf numFmtId="49" fontId="36" fillId="7" borderId="2" xfId="0" applyNumberFormat="1" applyFont="1" applyFill="1" applyBorder="1" applyAlignment="1">
      <alignment vertical="top" wrapText="1"/>
    </xf>
    <xf numFmtId="0" fontId="3" fillId="7" borderId="0" xfId="0" applyFont="1" applyFill="1"/>
    <xf numFmtId="43" fontId="3" fillId="8" borderId="4" xfId="1" applyNumberFormat="1" applyFont="1" applyFill="1" applyBorder="1"/>
    <xf numFmtId="49" fontId="32" fillId="0" borderId="3" xfId="0" applyNumberFormat="1" applyFont="1" applyBorder="1" applyAlignment="1">
      <alignment vertical="top" wrapText="1"/>
    </xf>
    <xf numFmtId="187" fontId="32" fillId="7" borderId="29" xfId="1" applyNumberFormat="1" applyFont="1" applyFill="1" applyBorder="1"/>
    <xf numFmtId="43" fontId="32" fillId="7" borderId="29" xfId="1" applyFont="1" applyFill="1" applyBorder="1"/>
    <xf numFmtId="49" fontId="3" fillId="6" borderId="1" xfId="0" applyNumberFormat="1" applyFont="1" applyFill="1" applyBorder="1" applyAlignment="1">
      <alignment vertical="top" wrapText="1"/>
    </xf>
    <xf numFmtId="43" fontId="3" fillId="6" borderId="24" xfId="1" applyNumberFormat="1" applyFont="1" applyFill="1" applyBorder="1"/>
    <xf numFmtId="43" fontId="32" fillId="6" borderId="25" xfId="1" applyFont="1" applyFill="1" applyBorder="1"/>
    <xf numFmtId="43" fontId="32" fillId="7" borderId="4" xfId="1" applyNumberFormat="1" applyFont="1" applyFill="1" applyBorder="1"/>
    <xf numFmtId="43" fontId="32" fillId="0" borderId="4" xfId="1" applyNumberFormat="1" applyFont="1" applyBorder="1"/>
    <xf numFmtId="43" fontId="32" fillId="0" borderId="26" xfId="1" applyFont="1" applyBorder="1"/>
    <xf numFmtId="49" fontId="32" fillId="0" borderId="50" xfId="0" applyNumberFormat="1" applyFont="1" applyBorder="1" applyAlignment="1">
      <alignment vertical="top" wrapText="1"/>
    </xf>
    <xf numFmtId="43" fontId="32" fillId="7" borderId="27" xfId="1" applyFont="1" applyFill="1" applyBorder="1"/>
    <xf numFmtId="49" fontId="32" fillId="0" borderId="35" xfId="0" applyNumberFormat="1" applyFont="1" applyBorder="1" applyAlignment="1">
      <alignment vertical="top" wrapText="1"/>
    </xf>
    <xf numFmtId="43" fontId="32" fillId="7" borderId="7" xfId="1" applyNumberFormat="1" applyFont="1" applyFill="1" applyBorder="1"/>
    <xf numFmtId="43" fontId="3" fillId="7" borderId="7" xfId="1" applyFont="1" applyFill="1" applyBorder="1"/>
    <xf numFmtId="43" fontId="32" fillId="7" borderId="7" xfId="1" applyFont="1" applyFill="1" applyBorder="1"/>
    <xf numFmtId="43" fontId="32" fillId="7" borderId="37" xfId="1" applyFont="1" applyFill="1" applyBorder="1"/>
    <xf numFmtId="187" fontId="32" fillId="6" borderId="24" xfId="1" applyNumberFormat="1" applyFont="1" applyFill="1" applyBorder="1"/>
    <xf numFmtId="43" fontId="32" fillId="6" borderId="24" xfId="1" applyFont="1" applyFill="1" applyBorder="1"/>
    <xf numFmtId="187" fontId="32" fillId="8" borderId="4" xfId="1" applyNumberFormat="1" applyFont="1" applyFill="1" applyBorder="1"/>
    <xf numFmtId="43" fontId="3" fillId="7" borderId="29" xfId="1" applyFont="1" applyFill="1" applyBorder="1"/>
    <xf numFmtId="43" fontId="32" fillId="7" borderId="31" xfId="1" applyFont="1" applyFill="1" applyBorder="1"/>
    <xf numFmtId="43" fontId="3" fillId="6" borderId="32" xfId="1" applyFont="1" applyFill="1" applyBorder="1"/>
    <xf numFmtId="49" fontId="32" fillId="7" borderId="33" xfId="0" applyNumberFormat="1" applyFont="1" applyFill="1" applyBorder="1" applyAlignment="1">
      <alignment vertical="top" wrapText="1"/>
    </xf>
    <xf numFmtId="187" fontId="32" fillId="7" borderId="30" xfId="1" applyNumberFormat="1" applyFont="1" applyFill="1" applyBorder="1"/>
    <xf numFmtId="43" fontId="3" fillId="7" borderId="30" xfId="1" applyFont="1" applyFill="1" applyBorder="1"/>
    <xf numFmtId="43" fontId="3" fillId="7" borderId="34" xfId="1" applyFont="1" applyFill="1" applyBorder="1"/>
    <xf numFmtId="43" fontId="32" fillId="7" borderId="34" xfId="1" applyFont="1" applyFill="1" applyBorder="1"/>
    <xf numFmtId="43" fontId="32" fillId="7" borderId="15" xfId="1" applyFont="1" applyFill="1" applyBorder="1"/>
    <xf numFmtId="49" fontId="3" fillId="6" borderId="5" xfId="0" applyNumberFormat="1" applyFont="1" applyFill="1" applyBorder="1" applyAlignment="1">
      <alignment vertical="top" wrapText="1"/>
    </xf>
    <xf numFmtId="43" fontId="3" fillId="6" borderId="28" xfId="1" applyNumberFormat="1" applyFont="1" applyFill="1" applyBorder="1"/>
    <xf numFmtId="43" fontId="3" fillId="6" borderId="28" xfId="1" applyFont="1" applyFill="1" applyBorder="1"/>
    <xf numFmtId="49" fontId="3" fillId="5" borderId="1" xfId="0" applyNumberFormat="1" applyFont="1" applyFill="1" applyBorder="1" applyAlignment="1">
      <alignment vertical="center"/>
    </xf>
    <xf numFmtId="43" fontId="3" fillId="5" borderId="24" xfId="1" applyNumberFormat="1" applyFont="1" applyFill="1" applyBorder="1"/>
    <xf numFmtId="43" fontId="3" fillId="5" borderId="25" xfId="1" applyFont="1" applyFill="1" applyBorder="1"/>
    <xf numFmtId="49" fontId="3" fillId="6" borderId="2" xfId="0" applyNumberFormat="1" applyFont="1" applyFill="1" applyBorder="1" applyAlignment="1">
      <alignment vertical="center" wrapText="1"/>
    </xf>
    <xf numFmtId="43" fontId="3" fillId="6" borderId="4" xfId="1" applyNumberFormat="1" applyFont="1" applyFill="1" applyBorder="1"/>
    <xf numFmtId="43" fontId="32" fillId="0" borderId="17" xfId="1" applyFont="1" applyBorder="1"/>
    <xf numFmtId="43" fontId="32" fillId="0" borderId="34" xfId="1" applyFont="1" applyBorder="1"/>
    <xf numFmtId="43" fontId="32" fillId="0" borderId="15" xfId="1" applyFont="1" applyBorder="1"/>
    <xf numFmtId="0" fontId="37" fillId="3" borderId="6" xfId="0" applyFont="1" applyFill="1" applyBorder="1" applyAlignment="1">
      <alignment horizontal="center"/>
    </xf>
    <xf numFmtId="43" fontId="29" fillId="3" borderId="6" xfId="1" applyFont="1" applyFill="1" applyBorder="1" applyAlignment="1">
      <alignment horizontal="center"/>
    </xf>
    <xf numFmtId="0" fontId="29" fillId="3" borderId="6" xfId="0" applyFont="1" applyFill="1" applyBorder="1" applyAlignment="1">
      <alignment horizontal="center"/>
    </xf>
    <xf numFmtId="0" fontId="38" fillId="0" borderId="6" xfId="0" applyFont="1" applyBorder="1" applyAlignment="1">
      <alignment horizontal="center"/>
    </xf>
    <xf numFmtId="43" fontId="26" fillId="0" borderId="6" xfId="1" applyFont="1" applyBorder="1"/>
    <xf numFmtId="0" fontId="37" fillId="0" borderId="6" xfId="0" applyFont="1" applyBorder="1" applyAlignment="1">
      <alignment horizontal="center"/>
    </xf>
    <xf numFmtId="43" fontId="33" fillId="0" borderId="6" xfId="1" applyFont="1" applyBorder="1"/>
    <xf numFmtId="0" fontId="37" fillId="0" borderId="6" xfId="0" applyFont="1" applyBorder="1" applyAlignment="1">
      <alignment horizontal="right" vertical="center"/>
    </xf>
    <xf numFmtId="43" fontId="29" fillId="0" borderId="6" xfId="1" applyFont="1" applyBorder="1"/>
    <xf numFmtId="0" fontId="29" fillId="0" borderId="6" xfId="0" applyFont="1" applyBorder="1"/>
    <xf numFmtId="2" fontId="34" fillId="0" borderId="6" xfId="0" applyNumberFormat="1" applyFont="1" applyBorder="1" applyAlignment="1">
      <alignment horizontal="center" vertical="center"/>
    </xf>
    <xf numFmtId="43" fontId="34" fillId="0" borderId="6" xfId="1" applyNumberFormat="1" applyFont="1" applyBorder="1" applyAlignment="1">
      <alignment horizontal="center" vertical="center"/>
    </xf>
    <xf numFmtId="0" fontId="26" fillId="0" borderId="8" xfId="0" applyFont="1" applyBorder="1"/>
    <xf numFmtId="187" fontId="32" fillId="0" borderId="0" xfId="1" applyNumberFormat="1" applyFont="1"/>
    <xf numFmtId="43" fontId="32" fillId="0" borderId="0" xfId="0" applyNumberFormat="1" applyFont="1"/>
    <xf numFmtId="0" fontId="11" fillId="0" borderId="6" xfId="0" applyFont="1" applyBorder="1"/>
    <xf numFmtId="4" fontId="9" fillId="0" borderId="6" xfId="0" applyNumberFormat="1" applyFont="1" applyBorder="1"/>
    <xf numFmtId="0" fontId="8" fillId="10" borderId="48" xfId="0" applyFont="1" applyFill="1" applyBorder="1" applyAlignment="1">
      <alignment horizontal="center" vertical="center"/>
    </xf>
    <xf numFmtId="0" fontId="8" fillId="10" borderId="8" xfId="0" applyFont="1" applyFill="1" applyBorder="1" applyAlignment="1">
      <alignment horizontal="center" vertical="center"/>
    </xf>
    <xf numFmtId="43" fontId="12" fillId="0" borderId="6" xfId="1" applyNumberFormat="1" applyFont="1" applyBorder="1"/>
    <xf numFmtId="43" fontId="10" fillId="4" borderId="6" xfId="1" applyNumberFormat="1" applyFont="1" applyFill="1" applyBorder="1"/>
    <xf numFmtId="43" fontId="13" fillId="4" borderId="6" xfId="1" applyNumberFormat="1" applyFont="1" applyFill="1" applyBorder="1"/>
    <xf numFmtId="43" fontId="12" fillId="0" borderId="20" xfId="1" applyNumberFormat="1" applyFont="1" applyBorder="1"/>
    <xf numFmtId="49" fontId="31" fillId="8" borderId="2" xfId="0" applyNumberFormat="1" applyFont="1" applyFill="1" applyBorder="1" applyAlignment="1">
      <alignment vertical="top" wrapText="1"/>
    </xf>
    <xf numFmtId="0" fontId="8" fillId="4" borderId="18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43" fontId="12" fillId="4" borderId="6" xfId="1" applyFont="1" applyFill="1" applyBorder="1"/>
    <xf numFmtId="43" fontId="12" fillId="4" borderId="6" xfId="1" applyNumberFormat="1" applyFont="1" applyFill="1" applyBorder="1"/>
    <xf numFmtId="43" fontId="32" fillId="0" borderId="0" xfId="1" applyFont="1" applyBorder="1"/>
    <xf numFmtId="0" fontId="8" fillId="0" borderId="13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43" fontId="10" fillId="4" borderId="20" xfId="1" applyNumberFormat="1" applyFont="1" applyFill="1" applyBorder="1"/>
    <xf numFmtId="0" fontId="8" fillId="4" borderId="55" xfId="0" applyFont="1" applyFill="1" applyBorder="1" applyAlignment="1">
      <alignment horizontal="center" vertical="center"/>
    </xf>
    <xf numFmtId="0" fontId="8" fillId="4" borderId="56" xfId="0" applyFont="1" applyFill="1" applyBorder="1" applyAlignment="1">
      <alignment horizontal="center" vertical="center"/>
    </xf>
    <xf numFmtId="43" fontId="17" fillId="0" borderId="0" xfId="0" applyNumberFormat="1" applyFont="1"/>
    <xf numFmtId="0" fontId="8" fillId="4" borderId="54" xfId="0" applyFont="1" applyFill="1" applyBorder="1" applyAlignment="1">
      <alignment horizontal="center"/>
    </xf>
    <xf numFmtId="43" fontId="17" fillId="8" borderId="40" xfId="1" applyFont="1" applyFill="1" applyBorder="1"/>
    <xf numFmtId="43" fontId="10" fillId="8" borderId="42" xfId="1" applyFont="1" applyFill="1" applyBorder="1"/>
    <xf numFmtId="0" fontId="8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" fontId="24" fillId="0" borderId="0" xfId="0" applyNumberFormat="1" applyFont="1" applyFill="1"/>
    <xf numFmtId="0" fontId="24" fillId="0" borderId="0" xfId="0" applyFont="1" applyFill="1"/>
    <xf numFmtId="0" fontId="39" fillId="0" borderId="0" xfId="0" applyFont="1"/>
    <xf numFmtId="1" fontId="24" fillId="0" borderId="0" xfId="4" applyNumberFormat="1" applyFont="1" applyFill="1"/>
    <xf numFmtId="188" fontId="24" fillId="0" borderId="0" xfId="4" applyFont="1" applyFill="1"/>
    <xf numFmtId="188" fontId="24" fillId="0" borderId="0" xfId="4" applyFont="1"/>
    <xf numFmtId="0" fontId="29" fillId="9" borderId="4" xfId="0" applyFont="1" applyFill="1" applyBorder="1" applyAlignment="1">
      <alignment vertical="center"/>
    </xf>
    <xf numFmtId="49" fontId="25" fillId="7" borderId="57" xfId="0" applyNumberFormat="1" applyFont="1" applyFill="1" applyBorder="1" applyAlignment="1">
      <alignment vertical="center"/>
    </xf>
    <xf numFmtId="49" fontId="25" fillId="7" borderId="57" xfId="0" applyNumberFormat="1" applyFont="1" applyFill="1" applyBorder="1" applyAlignment="1">
      <alignment horizontal="center" vertical="center"/>
    </xf>
    <xf numFmtId="1" fontId="40" fillId="0" borderId="0" xfId="0" applyNumberFormat="1" applyFont="1"/>
    <xf numFmtId="0" fontId="40" fillId="0" borderId="0" xfId="0" applyFont="1"/>
    <xf numFmtId="0" fontId="29" fillId="2" borderId="4" xfId="0" applyFont="1" applyFill="1" applyBorder="1" applyAlignment="1">
      <alignment vertical="center"/>
    </xf>
    <xf numFmtId="0" fontId="26" fillId="8" borderId="4" xfId="5" applyFont="1" applyFill="1" applyBorder="1" applyAlignment="1">
      <alignment horizontal="left" vertical="center" shrinkToFit="1"/>
    </xf>
    <xf numFmtId="49" fontId="25" fillId="7" borderId="57" xfId="0" applyNumberFormat="1" applyFont="1" applyFill="1" applyBorder="1" applyAlignment="1">
      <alignment horizontal="left" vertical="center"/>
    </xf>
    <xf numFmtId="0" fontId="26" fillId="0" borderId="4" xfId="0" applyFont="1" applyBorder="1" applyAlignment="1">
      <alignment vertical="top" wrapText="1"/>
    </xf>
    <xf numFmtId="49" fontId="24" fillId="7" borderId="57" xfId="0" applyNumberFormat="1" applyFont="1" applyFill="1" applyBorder="1" applyAlignment="1">
      <alignment horizontal="center" vertical="center"/>
    </xf>
    <xf numFmtId="1" fontId="42" fillId="0" borderId="0" xfId="0" applyNumberFormat="1" applyFont="1"/>
    <xf numFmtId="0" fontId="42" fillId="0" borderId="0" xfId="0" applyFont="1"/>
    <xf numFmtId="0" fontId="25" fillId="7" borderId="4" xfId="0" applyFont="1" applyFill="1" applyBorder="1" applyAlignment="1">
      <alignment vertical="top" wrapText="1"/>
    </xf>
    <xf numFmtId="0" fontId="24" fillId="7" borderId="4" xfId="0" applyFont="1" applyFill="1" applyBorder="1" applyAlignment="1">
      <alignment horizontal="center" vertical="top" wrapText="1"/>
    </xf>
    <xf numFmtId="1" fontId="27" fillId="0" borderId="0" xfId="0" applyNumberFormat="1" applyFont="1" applyFill="1" applyAlignment="1">
      <alignment horizontal="center" vertical="center" wrapText="1"/>
    </xf>
    <xf numFmtId="0" fontId="42" fillId="0" borderId="0" xfId="0" applyFont="1" applyFill="1" applyAlignment="1">
      <alignment vertical="top"/>
    </xf>
    <xf numFmtId="0" fontId="42" fillId="0" borderId="0" xfId="0" applyFont="1" applyAlignment="1">
      <alignment vertical="top"/>
    </xf>
    <xf numFmtId="0" fontId="26" fillId="8" borderId="4" xfId="0" applyFont="1" applyFill="1" applyBorder="1" applyAlignment="1">
      <alignment vertical="top" wrapText="1"/>
    </xf>
    <xf numFmtId="49" fontId="25" fillId="0" borderId="57" xfId="6" applyNumberFormat="1" applyFont="1" applyBorder="1" applyAlignment="1">
      <alignment vertical="top"/>
    </xf>
    <xf numFmtId="0" fontId="25" fillId="7" borderId="57" xfId="0" applyFont="1" applyFill="1" applyBorder="1" applyAlignment="1">
      <alignment vertical="top" wrapText="1"/>
    </xf>
    <xf numFmtId="0" fontId="24" fillId="7" borderId="57" xfId="0" applyFont="1" applyFill="1" applyBorder="1" applyAlignment="1">
      <alignment horizontal="center" vertical="top" wrapText="1"/>
    </xf>
    <xf numFmtId="49" fontId="25" fillId="7" borderId="57" xfId="6" applyNumberFormat="1" applyFont="1" applyFill="1" applyBorder="1" applyAlignment="1">
      <alignment vertical="top"/>
    </xf>
    <xf numFmtId="1" fontId="42" fillId="0" borderId="0" xfId="0" applyNumberFormat="1" applyFont="1" applyFill="1"/>
    <xf numFmtId="0" fontId="42" fillId="0" borderId="0" xfId="0" applyFont="1" applyFill="1"/>
    <xf numFmtId="0" fontId="29" fillId="0" borderId="58" xfId="0" applyFont="1" applyBorder="1" applyAlignment="1">
      <alignment horizontal="left" vertical="top" wrapText="1"/>
    </xf>
    <xf numFmtId="0" fontId="25" fillId="7" borderId="59" xfId="0" applyFont="1" applyFill="1" applyBorder="1" applyAlignment="1">
      <alignment horizontal="left" vertical="top" wrapText="1"/>
    </xf>
    <xf numFmtId="0" fontId="24" fillId="7" borderId="59" xfId="0" applyFont="1" applyFill="1" applyBorder="1" applyAlignment="1">
      <alignment horizontal="center" vertical="top" wrapText="1"/>
    </xf>
    <xf numFmtId="49" fontId="24" fillId="7" borderId="57" xfId="6" applyNumberFormat="1" applyFont="1" applyFill="1" applyBorder="1" applyAlignment="1">
      <alignment horizontal="center" vertical="top"/>
    </xf>
    <xf numFmtId="0" fontId="26" fillId="7" borderId="4" xfId="5" applyFont="1" applyFill="1" applyBorder="1" applyAlignment="1">
      <alignment horizontal="left" vertical="center" shrinkToFit="1"/>
    </xf>
    <xf numFmtId="0" fontId="25" fillId="7" borderId="57" xfId="0" applyFont="1" applyFill="1" applyBorder="1" applyAlignment="1">
      <alignment horizontal="left" vertical="top" wrapText="1"/>
    </xf>
    <xf numFmtId="0" fontId="26" fillId="0" borderId="4" xfId="7" quotePrefix="1" applyFont="1" applyBorder="1" applyAlignment="1">
      <alignment vertical="top" wrapText="1" shrinkToFit="1"/>
    </xf>
    <xf numFmtId="0" fontId="26" fillId="7" borderId="4" xfId="7" applyFont="1" applyFill="1" applyBorder="1" applyAlignment="1">
      <alignment vertical="top" wrapText="1" shrinkToFit="1"/>
    </xf>
    <xf numFmtId="49" fontId="40" fillId="7" borderId="57" xfId="6" applyNumberFormat="1" applyFont="1" applyFill="1" applyBorder="1" applyAlignment="1">
      <alignment horizontal="center" vertical="top"/>
    </xf>
    <xf numFmtId="1" fontId="40" fillId="7" borderId="0" xfId="0" applyNumberFormat="1" applyFont="1" applyFill="1"/>
    <xf numFmtId="0" fontId="40" fillId="7" borderId="0" xfId="0" applyFont="1" applyFill="1"/>
    <xf numFmtId="0" fontId="44" fillId="7" borderId="0" xfId="0" applyFont="1" applyFill="1"/>
    <xf numFmtId="0" fontId="26" fillId="7" borderId="4" xfId="7" quotePrefix="1" applyFont="1" applyFill="1" applyBorder="1" applyAlignment="1">
      <alignment vertical="top" wrapText="1" shrinkToFit="1"/>
    </xf>
    <xf numFmtId="0" fontId="25" fillId="7" borderId="57" xfId="0" applyFont="1" applyFill="1" applyBorder="1" applyAlignment="1">
      <alignment horizontal="center" vertical="top" wrapText="1"/>
    </xf>
    <xf numFmtId="0" fontId="26" fillId="7" borderId="4" xfId="0" applyFont="1" applyFill="1" applyBorder="1" applyAlignment="1">
      <alignment vertical="top" wrapText="1"/>
    </xf>
    <xf numFmtId="0" fontId="25" fillId="7" borderId="4" xfId="0" applyFont="1" applyFill="1" applyBorder="1" applyAlignment="1">
      <alignment horizontal="left" vertical="top" wrapText="1"/>
    </xf>
    <xf numFmtId="0" fontId="25" fillId="7" borderId="4" xfId="0" applyFont="1" applyFill="1" applyBorder="1" applyAlignment="1">
      <alignment horizontal="center" vertical="top" wrapText="1"/>
    </xf>
    <xf numFmtId="0" fontId="29" fillId="7" borderId="4" xfId="0" applyFont="1" applyFill="1" applyBorder="1" applyAlignment="1">
      <alignment horizontal="left" vertical="top" wrapText="1"/>
    </xf>
    <xf numFmtId="49" fontId="25" fillId="7" borderId="57" xfId="6" applyNumberFormat="1" applyFont="1" applyFill="1" applyBorder="1" applyAlignment="1">
      <alignment vertical="center"/>
    </xf>
    <xf numFmtId="0" fontId="26" fillId="7" borderId="28" xfId="7" applyFont="1" applyFill="1" applyBorder="1" applyAlignment="1">
      <alignment vertical="top" wrapText="1" shrinkToFit="1"/>
    </xf>
    <xf numFmtId="1" fontId="24" fillId="7" borderId="4" xfId="0" applyNumberFormat="1" applyFont="1" applyFill="1" applyBorder="1" applyAlignment="1">
      <alignment horizontal="center" vertical="top" wrapText="1"/>
    </xf>
    <xf numFmtId="1" fontId="40" fillId="0" borderId="0" xfId="0" applyNumberFormat="1" applyFont="1" applyAlignment="1">
      <alignment vertical="center"/>
    </xf>
    <xf numFmtId="0" fontId="40" fillId="0" borderId="0" xfId="0" applyFont="1" applyAlignment="1">
      <alignment vertical="center"/>
    </xf>
    <xf numFmtId="0" fontId="26" fillId="0" borderId="4" xfId="7" quotePrefix="1" applyFont="1" applyBorder="1" applyAlignment="1">
      <alignment vertical="center" wrapText="1" shrinkToFit="1"/>
    </xf>
    <xf numFmtId="1" fontId="42" fillId="0" borderId="0" xfId="0" applyNumberFormat="1" applyFont="1" applyAlignment="1">
      <alignment vertical="center"/>
    </xf>
    <xf numFmtId="0" fontId="42" fillId="0" borderId="0" xfId="0" applyFont="1" applyAlignment="1">
      <alignment vertical="center"/>
    </xf>
    <xf numFmtId="0" fontId="29" fillId="0" borderId="4" xfId="0" applyFont="1" applyBorder="1" applyAlignment="1">
      <alignment horizontal="left" vertical="top" wrapText="1"/>
    </xf>
    <xf numFmtId="1" fontId="42" fillId="0" borderId="0" xfId="0" applyNumberFormat="1" applyFont="1" applyFill="1" applyAlignment="1">
      <alignment vertical="center"/>
    </xf>
    <xf numFmtId="0" fontId="42" fillId="0" borderId="0" xfId="0" applyFont="1" applyFill="1" applyAlignment="1">
      <alignment vertical="center"/>
    </xf>
    <xf numFmtId="0" fontId="39" fillId="0" borderId="0" xfId="0" applyFont="1" applyAlignment="1">
      <alignment vertical="center"/>
    </xf>
    <xf numFmtId="0" fontId="25" fillId="7" borderId="0" xfId="0" applyFont="1" applyFill="1"/>
    <xf numFmtId="0" fontId="24" fillId="7" borderId="0" xfId="0" applyFont="1" applyFill="1" applyAlignment="1">
      <alignment horizontal="center"/>
    </xf>
    <xf numFmtId="0" fontId="8" fillId="7" borderId="0" xfId="0" applyFont="1" applyFill="1" applyBorder="1" applyAlignment="1">
      <alignment horizontal="center"/>
    </xf>
    <xf numFmtId="0" fontId="6" fillId="7" borderId="0" xfId="0" applyFont="1" applyFill="1" applyBorder="1" applyAlignment="1">
      <alignment horizontal="center"/>
    </xf>
    <xf numFmtId="0" fontId="33" fillId="7" borderId="0" xfId="0" applyFont="1" applyFill="1" applyBorder="1" applyAlignment="1">
      <alignment horizontal="center"/>
    </xf>
    <xf numFmtId="187" fontId="8" fillId="7" borderId="12" xfId="1" applyNumberFormat="1" applyFont="1" applyFill="1" applyBorder="1" applyAlignment="1">
      <alignment horizontal="center"/>
    </xf>
    <xf numFmtId="0" fontId="8" fillId="7" borderId="12" xfId="0" applyFont="1" applyFill="1" applyBorder="1" applyAlignment="1">
      <alignment horizontal="center"/>
    </xf>
    <xf numFmtId="0" fontId="8" fillId="7" borderId="13" xfId="0" applyFont="1" applyFill="1" applyBorder="1" applyAlignment="1">
      <alignment horizontal="center"/>
    </xf>
    <xf numFmtId="0" fontId="8" fillId="7" borderId="11" xfId="0" applyFont="1" applyFill="1" applyBorder="1" applyAlignment="1">
      <alignment horizontal="center"/>
    </xf>
    <xf numFmtId="0" fontId="13" fillId="7" borderId="14" xfId="0" applyFont="1" applyFill="1" applyBorder="1" applyAlignment="1">
      <alignment horizontal="center"/>
    </xf>
    <xf numFmtId="187" fontId="8" fillId="7" borderId="34" xfId="1" applyNumberFormat="1" applyFont="1" applyFill="1" applyBorder="1" applyAlignment="1">
      <alignment horizontal="center"/>
    </xf>
    <xf numFmtId="0" fontId="8" fillId="7" borderId="34" xfId="0" applyFont="1" applyFill="1" applyBorder="1" applyAlignment="1">
      <alignment horizontal="center"/>
    </xf>
    <xf numFmtId="0" fontId="8" fillId="7" borderId="47" xfId="0" applyFont="1" applyFill="1" applyBorder="1" applyAlignment="1">
      <alignment horizontal="center"/>
    </xf>
    <xf numFmtId="0" fontId="8" fillId="7" borderId="46" xfId="0" applyFont="1" applyFill="1" applyBorder="1" applyAlignment="1">
      <alignment horizontal="center"/>
    </xf>
    <xf numFmtId="0" fontId="13" fillId="7" borderId="15" xfId="0" applyFont="1" applyFill="1" applyBorder="1" applyAlignment="1">
      <alignment horizontal="center"/>
    </xf>
    <xf numFmtId="187" fontId="8" fillId="7" borderId="28" xfId="1" applyNumberFormat="1" applyFont="1" applyFill="1" applyBorder="1"/>
    <xf numFmtId="187" fontId="9" fillId="7" borderId="0" xfId="1" applyNumberFormat="1" applyFont="1" applyFill="1"/>
    <xf numFmtId="43" fontId="4" fillId="7" borderId="6" xfId="1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43" fontId="12" fillId="7" borderId="6" xfId="1" applyFont="1" applyFill="1" applyBorder="1"/>
    <xf numFmtId="43" fontId="5" fillId="7" borderId="6" xfId="1" applyFont="1" applyFill="1" applyBorder="1"/>
    <xf numFmtId="43" fontId="15" fillId="7" borderId="6" xfId="1" applyFont="1" applyFill="1" applyBorder="1"/>
    <xf numFmtId="43" fontId="16" fillId="7" borderId="6" xfId="1" applyFont="1" applyFill="1" applyBorder="1"/>
    <xf numFmtId="0" fontId="16" fillId="7" borderId="6" xfId="0" applyFont="1" applyFill="1" applyBorder="1"/>
    <xf numFmtId="2" fontId="14" fillId="7" borderId="6" xfId="0" applyNumberFormat="1" applyFont="1" applyFill="1" applyBorder="1" applyAlignment="1">
      <alignment horizontal="center" vertical="center"/>
    </xf>
    <xf numFmtId="43" fontId="14" fillId="7" borderId="6" xfId="1" applyNumberFormat="1" applyFont="1" applyFill="1" applyBorder="1" applyAlignment="1">
      <alignment horizontal="center" vertical="center"/>
    </xf>
    <xf numFmtId="0" fontId="12" fillId="7" borderId="8" xfId="0" applyFont="1" applyFill="1" applyBorder="1"/>
    <xf numFmtId="0" fontId="12" fillId="7" borderId="0" xfId="0" applyFont="1" applyFill="1" applyBorder="1"/>
    <xf numFmtId="0" fontId="8" fillId="4" borderId="9" xfId="0" applyFont="1" applyFill="1" applyBorder="1" applyAlignment="1">
      <alignment horizontal="right"/>
    </xf>
    <xf numFmtId="49" fontId="9" fillId="0" borderId="3" xfId="0" applyNumberFormat="1" applyFont="1" applyBorder="1" applyAlignment="1">
      <alignment vertical="top" wrapText="1"/>
    </xf>
    <xf numFmtId="0" fontId="46" fillId="3" borderId="6" xfId="0" applyFont="1" applyFill="1" applyBorder="1" applyAlignment="1">
      <alignment horizontal="center"/>
    </xf>
    <xf numFmtId="0" fontId="47" fillId="0" borderId="6" xfId="0" applyFont="1" applyBorder="1" applyAlignment="1">
      <alignment horizontal="center"/>
    </xf>
    <xf numFmtId="0" fontId="46" fillId="0" borderId="6" xfId="0" applyFont="1" applyBorder="1" applyAlignment="1">
      <alignment horizontal="center"/>
    </xf>
    <xf numFmtId="0" fontId="46" fillId="0" borderId="6" xfId="0" applyFont="1" applyBorder="1" applyAlignment="1">
      <alignment horizontal="right" vertical="center"/>
    </xf>
    <xf numFmtId="49" fontId="31" fillId="7" borderId="2" xfId="0" applyNumberFormat="1" applyFont="1" applyFill="1" applyBorder="1" applyAlignment="1">
      <alignment vertical="top" wrapText="1"/>
    </xf>
    <xf numFmtId="43" fontId="8" fillId="7" borderId="28" xfId="1" applyFont="1" applyFill="1" applyBorder="1"/>
    <xf numFmtId="187" fontId="9" fillId="7" borderId="28" xfId="1" applyNumberFormat="1" applyFont="1" applyFill="1" applyBorder="1"/>
    <xf numFmtId="43" fontId="9" fillId="7" borderId="28" xfId="1" applyFont="1" applyFill="1" applyBorder="1"/>
    <xf numFmtId="43" fontId="8" fillId="7" borderId="27" xfId="1" applyFont="1" applyFill="1" applyBorder="1"/>
    <xf numFmtId="43" fontId="8" fillId="7" borderId="60" xfId="1" applyFont="1" applyFill="1" applyBorder="1"/>
    <xf numFmtId="43" fontId="9" fillId="7" borderId="60" xfId="1" applyFont="1" applyFill="1" applyBorder="1"/>
    <xf numFmtId="43" fontId="9" fillId="7" borderId="61" xfId="1" applyFont="1" applyFill="1" applyBorder="1"/>
    <xf numFmtId="43" fontId="8" fillId="9" borderId="24" xfId="1" applyFont="1" applyFill="1" applyBorder="1"/>
    <xf numFmtId="0" fontId="4" fillId="9" borderId="1" xfId="0" applyFont="1" applyFill="1" applyBorder="1" applyAlignment="1">
      <alignment vertical="center"/>
    </xf>
    <xf numFmtId="0" fontId="4" fillId="6" borderId="2" xfId="0" applyFont="1" applyFill="1" applyBorder="1" applyAlignment="1">
      <alignment vertical="center"/>
    </xf>
    <xf numFmtId="0" fontId="5" fillId="8" borderId="2" xfId="5" applyFont="1" applyFill="1" applyBorder="1" applyAlignment="1">
      <alignment horizontal="left" vertical="center" shrinkToFit="1"/>
    </xf>
    <xf numFmtId="0" fontId="5" fillId="0" borderId="3" xfId="7" quotePrefix="1" applyFont="1" applyBorder="1" applyAlignment="1">
      <alignment vertical="center" wrapText="1" shrinkToFit="1"/>
    </xf>
    <xf numFmtId="43" fontId="8" fillId="7" borderId="61" xfId="1" applyFont="1" applyFill="1" applyBorder="1"/>
    <xf numFmtId="0" fontId="5" fillId="0" borderId="2" xfId="0" applyFont="1" applyBorder="1" applyAlignment="1">
      <alignment vertical="top" wrapText="1"/>
    </xf>
    <xf numFmtId="0" fontId="5" fillId="0" borderId="2" xfId="7" quotePrefix="1" applyFont="1" applyBorder="1" applyAlignment="1">
      <alignment vertical="top" wrapText="1" shrinkToFit="1"/>
    </xf>
    <xf numFmtId="0" fontId="5" fillId="0" borderId="3" xfId="7" quotePrefix="1" applyFont="1" applyBorder="1" applyAlignment="1">
      <alignment vertical="top" wrapText="1" shrinkToFit="1"/>
    </xf>
    <xf numFmtId="187" fontId="8" fillId="7" borderId="29" xfId="1" applyNumberFormat="1" applyFont="1" applyFill="1" applyBorder="1"/>
    <xf numFmtId="187" fontId="8" fillId="9" borderId="24" xfId="1" applyNumberFormat="1" applyFont="1" applyFill="1" applyBorder="1"/>
    <xf numFmtId="0" fontId="48" fillId="6" borderId="2" xfId="0" applyFont="1" applyFill="1" applyBorder="1" applyAlignment="1">
      <alignment vertical="center"/>
    </xf>
    <xf numFmtId="43" fontId="8" fillId="8" borderId="28" xfId="1" applyNumberFormat="1" applyFont="1" applyFill="1" applyBorder="1"/>
    <xf numFmtId="187" fontId="8" fillId="8" borderId="28" xfId="1" applyNumberFormat="1" applyFont="1" applyFill="1" applyBorder="1"/>
    <xf numFmtId="187" fontId="8" fillId="9" borderId="28" xfId="1" applyNumberFormat="1" applyFont="1" applyFill="1" applyBorder="1"/>
    <xf numFmtId="187" fontId="9" fillId="6" borderId="4" xfId="1" applyNumberFormat="1" applyFont="1" applyFill="1" applyBorder="1"/>
    <xf numFmtId="0" fontId="3" fillId="0" borderId="0" xfId="0" applyFont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8" fillId="8" borderId="51" xfId="0" applyFont="1" applyFill="1" applyBorder="1" applyAlignment="1">
      <alignment horizontal="center" vertical="center"/>
    </xf>
    <xf numFmtId="0" fontId="8" fillId="8" borderId="52" xfId="0" applyFont="1" applyFill="1" applyBorder="1" applyAlignment="1">
      <alignment horizontal="center" vertical="center"/>
    </xf>
    <xf numFmtId="0" fontId="8" fillId="8" borderId="5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188" fontId="25" fillId="0" borderId="49" xfId="4" applyFont="1" applyBorder="1" applyAlignment="1">
      <alignment horizontal="center" vertical="center" wrapText="1"/>
    </xf>
    <xf numFmtId="0" fontId="29" fillId="4" borderId="19" xfId="0" applyFont="1" applyFill="1" applyBorder="1" applyAlignment="1">
      <alignment horizontal="center" vertical="center" wrapText="1"/>
    </xf>
    <xf numFmtId="0" fontId="29" fillId="4" borderId="8" xfId="0" applyFont="1" applyFill="1" applyBorder="1" applyAlignment="1">
      <alignment horizontal="center" vertical="center" wrapText="1"/>
    </xf>
    <xf numFmtId="0" fontId="25" fillId="7" borderId="19" xfId="0" applyFont="1" applyFill="1" applyBorder="1" applyAlignment="1">
      <alignment horizontal="center" vertical="center" wrapText="1"/>
    </xf>
    <xf numFmtId="0" fontId="25" fillId="7" borderId="8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3" fontId="8" fillId="9" borderId="25" xfId="1" applyFont="1" applyFill="1" applyBorder="1"/>
    <xf numFmtId="187" fontId="8" fillId="8" borderId="26" xfId="1" applyNumberFormat="1" applyFont="1" applyFill="1" applyBorder="1"/>
    <xf numFmtId="0" fontId="4" fillId="9" borderId="5" xfId="0" applyFont="1" applyFill="1" applyBorder="1" applyAlignment="1">
      <alignment vertical="center"/>
    </xf>
    <xf numFmtId="187" fontId="8" fillId="9" borderId="32" xfId="1" applyNumberFormat="1" applyFont="1" applyFill="1" applyBorder="1"/>
    <xf numFmtId="187" fontId="8" fillId="6" borderId="26" xfId="1" applyNumberFormat="1" applyFont="1" applyFill="1" applyBorder="1"/>
    <xf numFmtId="187" fontId="9" fillId="6" borderId="26" xfId="1" applyNumberFormat="1" applyFont="1" applyFill="1" applyBorder="1"/>
    <xf numFmtId="0" fontId="5" fillId="8" borderId="2" xfId="0" applyFont="1" applyFill="1" applyBorder="1" applyAlignment="1">
      <alignment vertical="top" wrapText="1"/>
    </xf>
    <xf numFmtId="187" fontId="8" fillId="8" borderId="32" xfId="1" applyNumberFormat="1" applyFont="1" applyFill="1" applyBorder="1"/>
    <xf numFmtId="0" fontId="5" fillId="7" borderId="2" xfId="7" applyFont="1" applyFill="1" applyBorder="1" applyAlignment="1">
      <alignment vertical="top" wrapText="1" shrinkToFit="1"/>
    </xf>
    <xf numFmtId="0" fontId="16" fillId="6" borderId="2" xfId="0" applyFont="1" applyFill="1" applyBorder="1" applyAlignment="1">
      <alignment vertical="center"/>
    </xf>
    <xf numFmtId="187" fontId="9" fillId="6" borderId="25" xfId="1" applyNumberFormat="1" applyFont="1" applyFill="1" applyBorder="1"/>
    <xf numFmtId="0" fontId="5" fillId="7" borderId="2" xfId="7" quotePrefix="1" applyFont="1" applyFill="1" applyBorder="1" applyAlignment="1">
      <alignment vertical="top" wrapText="1" shrinkToFit="1"/>
    </xf>
    <xf numFmtId="187" fontId="9" fillId="8" borderId="26" xfId="1" applyNumberFormat="1" applyFont="1" applyFill="1" applyBorder="1"/>
    <xf numFmtId="43" fontId="8" fillId="8" borderId="32" xfId="1" applyNumberFormat="1" applyFont="1" applyFill="1" applyBorder="1"/>
    <xf numFmtId="187" fontId="8" fillId="7" borderId="26" xfId="1" applyNumberFormat="1" applyFont="1" applyFill="1" applyBorder="1"/>
    <xf numFmtId="49" fontId="31" fillId="7" borderId="0" xfId="0" applyNumberFormat="1" applyFont="1" applyFill="1" applyBorder="1" applyAlignment="1">
      <alignment vertical="top" wrapText="1"/>
    </xf>
    <xf numFmtId="187" fontId="8" fillId="7" borderId="0" xfId="1" applyNumberFormat="1" applyFont="1" applyFill="1" applyBorder="1"/>
    <xf numFmtId="43" fontId="9" fillId="7" borderId="0" xfId="1" applyFont="1" applyFill="1" applyBorder="1"/>
  </cellXfs>
  <cellStyles count="8">
    <cellStyle name="Comma 2" xfId="3"/>
    <cellStyle name="Normal 2" xfId="6"/>
    <cellStyle name="Normal 2 2" xfId="2"/>
    <cellStyle name="เครื่องหมายจุลภาค" xfId="1" builtinId="3"/>
    <cellStyle name="จุลภาค 2" xfId="4"/>
    <cellStyle name="ปกติ" xfId="0" builtinId="0"/>
    <cellStyle name="ปกติ_Sheet1 2" xfId="7"/>
    <cellStyle name="ปกติ_แผนปี50" xfId="5"/>
  </cellStyles>
  <dxfs count="0"/>
  <tableStyles count="0" defaultTableStyle="TableStyleMedium2" defaultPivotStyle="PivotStyleLight16"/>
  <colors>
    <mruColors>
      <color rgb="FF009900"/>
      <color rgb="FF0000FF"/>
      <color rgb="FFFEF8F4"/>
      <color rgb="FFFFFB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4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4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4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4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4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4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4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5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6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6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6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6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6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6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6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6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6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7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7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7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7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7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7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7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7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8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8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8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8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8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8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8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8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8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3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3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3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3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3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3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3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3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4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4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4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4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4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4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4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4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4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5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5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5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5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5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5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5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5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5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6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6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6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6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6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6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6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6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6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6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7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7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7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7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7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7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7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7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7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8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8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8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8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8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8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8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8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8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8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9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9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9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9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9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9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9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9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9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9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0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0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0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0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0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0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0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0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0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0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1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1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1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1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1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1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1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1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1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1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2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2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2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2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2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2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2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2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2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2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3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3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3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3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3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3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3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3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3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3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4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4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4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4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4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4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4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4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4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4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5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5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5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5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5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5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5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5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5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5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6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6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6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6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6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6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6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6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6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6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7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7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7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7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7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7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7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7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7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7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8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8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8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8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8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8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8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8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8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8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9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9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9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9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9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9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9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9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9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29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0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0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0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0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0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30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0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0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0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0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1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1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1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1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1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1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1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1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1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1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2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2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2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2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2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2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2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2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2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2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3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3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3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3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3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3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3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3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3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3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4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4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4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4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4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4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4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4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4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4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5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5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5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5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5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5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5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5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5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5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6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6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6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6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6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6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6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6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6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6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7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7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7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7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7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7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7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7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7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7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8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8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8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8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8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8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8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8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8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8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9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9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9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9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9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9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9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9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9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39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0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0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0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0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0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0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0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0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0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0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1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1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1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1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1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1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1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1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1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1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2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2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2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2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2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2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2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2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2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2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3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3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3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3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3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3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3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3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3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3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4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4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4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4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4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4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4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4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4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4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5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5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5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5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5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5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5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5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5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5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6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6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6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6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6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6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6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6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6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6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7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7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7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7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7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7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7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7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7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7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8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8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8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8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8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8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8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8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8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8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9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9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9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9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9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9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9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9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9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49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0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0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0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0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0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0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0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0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0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0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1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1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1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1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1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1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1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1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1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1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2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2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2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2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2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2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2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2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2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2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3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3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3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3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3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3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3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3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3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3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4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4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4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4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4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4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4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4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4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4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5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5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5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5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5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5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5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5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5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5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6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6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6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6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6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6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6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6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6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6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7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7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7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7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7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7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7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7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7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7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8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8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8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8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8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8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8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8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8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8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9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9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9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9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9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9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9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9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9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59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60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60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60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60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60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60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60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60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60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60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1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1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1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1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1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1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1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1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1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1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2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2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2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2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2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2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2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2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2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2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3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3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3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3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3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3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3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3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3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3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4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4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4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4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4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4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4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4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4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4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5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5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5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5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5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5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5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5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5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5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6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6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6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6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6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6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6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6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6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6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7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7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7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7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7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7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7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7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7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7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8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8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8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8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8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8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8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8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8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8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9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9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9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9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9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9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9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9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9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69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0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0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0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0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0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0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0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0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0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0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1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1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1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1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1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1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1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1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1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1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2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2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2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2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2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2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2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2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2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2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3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3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3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3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3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3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3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3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3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3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4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4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4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4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4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4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4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4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4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4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5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5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5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5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5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5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5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5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5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5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6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6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6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6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6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6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6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6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6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6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7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7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7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7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7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7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7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7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7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7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8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8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8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8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8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8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8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8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8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8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9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9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9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9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9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9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9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9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9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79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0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0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0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0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0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0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0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0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0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0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1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1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1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1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1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1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1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1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1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1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2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2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2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2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2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2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2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2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2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2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3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3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3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3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3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3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3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3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3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3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4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4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4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4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4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4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4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4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4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4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5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5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5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5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5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5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5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5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5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5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6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6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6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6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6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6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6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6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6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6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7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7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7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7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7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7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7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7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7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7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8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8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8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8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8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8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8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8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8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8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9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9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9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9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9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9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9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9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9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89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90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90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90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90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90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90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90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90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90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90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91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91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91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114300</xdr:colOff>
      <xdr:row>67</xdr:row>
      <xdr:rowOff>47625</xdr:rowOff>
    </xdr:to>
    <xdr:sp macro="" textlink="">
      <xdr:nvSpPr>
        <xdr:cNvPr id="91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1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1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1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1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1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1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2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2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2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2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2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2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2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2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2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2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3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3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3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3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3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3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3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3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3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3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4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4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4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4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4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4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4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4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4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4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5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5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5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5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5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5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5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5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5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5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6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6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6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6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6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6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6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6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6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6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7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7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7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7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7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7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7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7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7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7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8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8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8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8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8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8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8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8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8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8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9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9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9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9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9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9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9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9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9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99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0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0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0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0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0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0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0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0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0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0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1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1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1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1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1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1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1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1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1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1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2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2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2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2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2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2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2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2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2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3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3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3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3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3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3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3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3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3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3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4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4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4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4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4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4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4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4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4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4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5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5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5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5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5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5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5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5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5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5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6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6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6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6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6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6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6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6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6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6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7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7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7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7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7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7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7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7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7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7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8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8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8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8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8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8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8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8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8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8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9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9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9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9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9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9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9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9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9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09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0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0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0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0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0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0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0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0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0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0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1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1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1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1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1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1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1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1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1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1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2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2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2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2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2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2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2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2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2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2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3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3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3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3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3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3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3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3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3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3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4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4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4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4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4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4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4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4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4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4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5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5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5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5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5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5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5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5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5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5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6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6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6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6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6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6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6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6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6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6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7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7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7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7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7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7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7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7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7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7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8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8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8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8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8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8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8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8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8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8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9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9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9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9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9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9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9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9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9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19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0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0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0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0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0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0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0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0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0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0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1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1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1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1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1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1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1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114300</xdr:colOff>
      <xdr:row>66</xdr:row>
      <xdr:rowOff>47625</xdr:rowOff>
    </xdr:to>
    <xdr:sp macro="" textlink="">
      <xdr:nvSpPr>
        <xdr:cNvPr id="121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1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1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2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2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2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2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2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2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2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2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2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2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3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3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3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3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3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3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3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3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3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3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4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4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4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4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4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4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4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4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4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4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5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5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5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5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5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5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5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5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5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5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6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6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6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6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6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6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6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6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6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6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7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7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7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7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7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7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7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7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7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7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8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8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8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8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8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8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8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8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8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8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9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9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9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9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9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9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9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9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9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29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0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0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0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0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0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0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0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0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0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0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1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1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1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1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1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1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1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1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1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1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2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2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2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2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2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2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2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2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2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2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3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3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3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3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3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3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3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3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3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3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4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4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4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4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4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4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4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4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4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4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5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5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5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5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5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5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5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5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5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5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6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6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6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6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6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6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6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6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6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6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7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7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7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7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7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7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7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7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7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7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8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8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8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8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8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8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8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8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8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8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9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9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9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9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9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9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9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9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9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39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0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0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0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0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0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0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0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0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0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0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1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1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1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1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1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1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1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1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1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1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2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2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2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2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2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2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2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2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2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2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3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3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3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3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3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3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3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3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3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3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4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4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4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4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4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4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4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4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4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4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5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5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5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5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5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5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5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5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5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5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6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6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6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6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6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6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6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6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6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6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7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7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7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7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7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7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7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7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7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7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8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8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8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8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8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8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8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8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8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8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9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9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9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9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9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9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9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9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9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49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0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0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0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0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0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0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0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0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0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0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1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1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1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1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1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1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1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1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1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1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2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66</xdr:row>
      <xdr:rowOff>0</xdr:rowOff>
    </xdr:from>
    <xdr:to>
      <xdr:col>5</xdr:col>
      <xdr:colOff>200025</xdr:colOff>
      <xdr:row>66</xdr:row>
      <xdr:rowOff>47625</xdr:rowOff>
    </xdr:to>
    <xdr:sp macro="" textlink="">
      <xdr:nvSpPr>
        <xdr:cNvPr id="152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2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2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2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2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2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2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2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2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3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3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3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3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3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3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3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3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3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3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4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4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4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4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4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4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4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4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4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4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5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5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5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5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5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5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5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5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5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5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6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6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6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6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6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6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6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6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6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6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7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7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7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7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7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7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7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7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7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7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8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8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8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8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8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8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8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8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8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8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9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9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9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9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9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9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9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9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9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59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0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0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0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0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0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0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0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0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0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0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1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1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1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1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1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1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1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1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1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1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2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2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2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2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2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2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2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2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2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2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3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3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3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3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3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3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3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3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3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3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4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4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4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4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4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4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4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4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4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4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5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5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5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5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5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5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5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5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5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5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6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6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6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6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6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6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6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6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6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6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7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7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7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7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7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7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7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7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7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7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8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8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8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8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8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8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8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8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8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8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9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9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9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9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9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9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9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9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9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69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0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0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0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0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0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0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0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0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0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0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1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1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1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1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1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1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1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1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1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1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2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2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2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2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2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2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2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2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2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2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3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3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3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3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3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3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3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3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3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3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4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4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4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4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4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4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4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4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4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4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5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5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5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5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5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5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5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5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5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5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6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6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6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6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6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6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6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6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6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6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7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7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7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7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7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7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7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7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7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7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8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8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8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8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8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8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8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8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8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8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9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9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9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9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9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9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9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9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9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79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0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0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0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0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0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0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0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0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0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0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1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1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1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1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1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1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1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1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1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1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2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2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2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2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2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182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657225</xdr:colOff>
      <xdr:row>69</xdr:row>
      <xdr:rowOff>0</xdr:rowOff>
    </xdr:from>
    <xdr:ext cx="114300" cy="47625"/>
    <xdr:sp macro="" textlink="">
      <xdr:nvSpPr>
        <xdr:cNvPr id="1826" name="Text Box 1"/>
        <xdr:cNvSpPr txBox="1">
          <a:spLocks noChangeArrowheads="1"/>
        </xdr:cNvSpPr>
      </xdr:nvSpPr>
      <xdr:spPr bwMode="auto">
        <a:xfrm>
          <a:off x="8439150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2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2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2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3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3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3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3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3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3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3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3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3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3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4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4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4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4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4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4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4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4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4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4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5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5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5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5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5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5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5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5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5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5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6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6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6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6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6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6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6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6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6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6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7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7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7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7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7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7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7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7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7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7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8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8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8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8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8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8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8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8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8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8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9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9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9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9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9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9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9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9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9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89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0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0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0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0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0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0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0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0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0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0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1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1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1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1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1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1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1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1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1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1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2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2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2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2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2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2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2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2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2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2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3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3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3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3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3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3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3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3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3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3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4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4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4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4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4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4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4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4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4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4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5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5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5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5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5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5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5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5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5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5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6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6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6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6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6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6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6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6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6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6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7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7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7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7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7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7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7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7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7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7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8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8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8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8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8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8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8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8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8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8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9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9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9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9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9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9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9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9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9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199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0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0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0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0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0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0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0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0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0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0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1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1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1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1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1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1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1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1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1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1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2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2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2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2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2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2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2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2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2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2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3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3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3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3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3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3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3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3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3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3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4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4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4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4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4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4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4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4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4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5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5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5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5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5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5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5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5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5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5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6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6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6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6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6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6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6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6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6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6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7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7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7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7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7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7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7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7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7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7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8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8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8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8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8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8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8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8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8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8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9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9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9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9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9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9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9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9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9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09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0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0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0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0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0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0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0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0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0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0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1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1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1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1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1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1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1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1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1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1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2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2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2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2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2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2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2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2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2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114300" cy="47625"/>
    <xdr:sp macro="" textlink="">
      <xdr:nvSpPr>
        <xdr:cNvPr id="212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3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3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3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3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3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3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3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3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3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3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4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4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4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4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4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4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4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4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4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4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5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5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5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5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5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5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5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5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5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5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6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6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6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6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6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6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6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6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6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6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7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7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7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7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7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7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7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7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7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7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8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8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8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8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8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8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8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8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8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8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9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9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9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9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9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9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9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9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9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19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0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0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0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0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0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0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0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0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0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0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1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1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1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1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1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1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1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1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1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1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2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2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2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2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2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2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2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2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2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2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3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3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3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3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3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3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3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3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3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3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4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4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4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4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4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4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4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4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4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4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5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5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5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5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5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5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5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5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5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5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6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6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6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6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6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6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6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6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6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6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7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7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7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7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7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7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7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7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7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7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8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8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8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8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8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8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8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8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8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8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9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9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9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9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9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9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9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9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9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29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0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0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0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0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0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0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0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0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0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0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1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1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1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1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1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1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1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1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1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1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2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2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2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2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2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2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2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2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2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2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3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3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3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3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3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3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3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3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3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3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4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4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4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4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4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4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4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4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4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4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5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5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5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5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5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5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5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5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5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5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6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6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6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6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6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6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6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6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6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6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7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7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7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7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7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7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7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7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7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7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8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8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8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8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8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8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8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8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8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8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9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9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9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9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9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9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9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9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9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39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0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0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0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0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0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0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0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0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0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0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1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1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1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1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1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1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1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1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1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1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2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2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2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2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2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2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2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2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2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2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3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3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3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70</xdr:row>
      <xdr:rowOff>0</xdr:rowOff>
    </xdr:from>
    <xdr:ext cx="114300" cy="47625"/>
    <xdr:sp macro="" textlink="">
      <xdr:nvSpPr>
        <xdr:cNvPr id="243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3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3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3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3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3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3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4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4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4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4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4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4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4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4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4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4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5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5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5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5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5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5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5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5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5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5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6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6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6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6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6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6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6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6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6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6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7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7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7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7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7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7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7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7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7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7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8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8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8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8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8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8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8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8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8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8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9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9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9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9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9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9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9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9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9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49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0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0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0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0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0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0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0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0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0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0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1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1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1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1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1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1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1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1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1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1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2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2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2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2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2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2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2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2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2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2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3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3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3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3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3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3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3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3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3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3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4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4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4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4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4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4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4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4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4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4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5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5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5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5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5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5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5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5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5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5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6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6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6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6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6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6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6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6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6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6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7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7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7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7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7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7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7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7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7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7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8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8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8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8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8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8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8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8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8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8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9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9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9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9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9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9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9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9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9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59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0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0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0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0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0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0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0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0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0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0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1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1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1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1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1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1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1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1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1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1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2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2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2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2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2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2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2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2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2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2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3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3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3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3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3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3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3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3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3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3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4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4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4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4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4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4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4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4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4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4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5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5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5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5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5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5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5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5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5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5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6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6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6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6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6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6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6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6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6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6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7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7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7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7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7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7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7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7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7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7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8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8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8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8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8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8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8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8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8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8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9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9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9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9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9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9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9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9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9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69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0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0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0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0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0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0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0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0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0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0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1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1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1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1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1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1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1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1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1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1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2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2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2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2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2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2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2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2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2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2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3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3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3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3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3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3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3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114300" cy="47625"/>
    <xdr:sp macro="" textlink="">
      <xdr:nvSpPr>
        <xdr:cNvPr id="273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7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8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29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0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1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2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3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4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5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6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7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8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66</xdr:row>
      <xdr:rowOff>0</xdr:rowOff>
    </xdr:from>
    <xdr:ext cx="114300" cy="47625"/>
    <xdr:sp macro="" textlink="">
      <xdr:nvSpPr>
        <xdr:cNvPr id="39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4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4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4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4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4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4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4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5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6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6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6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6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6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6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6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6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6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7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7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7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7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7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7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7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7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8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8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8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8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8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8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8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8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8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3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3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3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3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3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3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3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3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4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4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4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4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4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4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4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4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4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5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5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5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5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5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5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5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5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5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6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6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6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6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6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6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6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6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6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6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7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7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7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7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7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7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7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7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7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8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8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8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8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8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8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8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8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8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8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9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9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9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9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9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9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9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9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9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9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0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0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0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0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0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0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0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0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0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0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1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1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1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1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1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1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1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1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1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1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2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2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2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2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2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2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2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2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2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2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3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3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3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3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3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3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3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3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3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3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4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4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4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4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4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4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4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4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4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4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5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5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5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5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5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5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5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5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5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5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6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6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6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6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6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6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6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6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6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6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7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7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7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7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7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7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7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7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7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7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8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8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8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8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8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8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8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8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8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8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9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9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9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9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9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9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9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9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9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29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0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0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0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0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0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30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0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0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0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0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1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1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1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1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1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1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1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1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1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1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2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2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2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2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2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2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2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2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2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2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3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3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3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3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3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3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3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3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3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3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4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4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4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4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4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4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4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4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4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4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5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5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5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5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5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5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5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5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5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5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6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6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6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6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6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6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6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6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6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6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7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7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7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7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7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7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7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7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7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7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8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8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8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8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8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8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8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8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8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8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9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9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9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9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9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9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9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9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9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39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0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0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0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0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0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0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0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0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0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0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1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1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1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1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1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1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1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1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1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1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2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2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2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2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2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2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2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2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2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2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3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3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3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3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3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3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3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3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3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3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4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4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4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4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4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4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4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4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4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4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5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5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5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5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5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5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5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5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5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5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6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6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6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6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6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6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6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6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6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6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7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7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7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7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7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7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7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7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7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7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8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8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8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8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8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8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8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8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8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8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9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9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9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9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9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9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9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9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9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49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0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0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0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0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0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0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0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0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0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0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1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1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1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1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1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1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1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1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1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1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2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2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2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2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2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2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2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2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2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2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3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3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3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3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3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3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3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3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3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3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4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4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4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4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4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4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4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4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4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4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5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5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5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5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5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5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5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5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5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5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6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6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6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6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6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6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6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6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6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6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7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7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7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7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7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7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7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7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7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7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8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8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8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8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8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8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8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8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8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8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9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9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9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9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9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9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9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9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9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59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60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60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60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60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60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60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60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60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60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60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1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1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1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1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1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1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1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1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1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1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2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2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2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2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2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2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2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2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2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2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3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3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3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3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3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3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3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3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3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3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4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4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4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4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4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4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4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4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4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4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5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5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5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5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5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5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5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5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5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5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6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6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6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6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6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6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6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6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6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6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7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7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7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7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7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7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7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7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7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7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8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8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8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8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8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8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8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8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8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8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9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9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9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9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9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9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9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9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9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69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0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0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0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0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0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0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0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0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0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0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1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1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1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1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1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1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1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1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1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1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2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2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2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2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2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2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2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2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2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2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3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3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3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3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3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3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3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3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3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3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4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4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4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4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4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4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4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4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4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4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5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5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5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5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5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5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5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5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5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5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6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6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6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6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6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6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6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6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6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6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7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7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7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7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7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7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7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7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7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7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8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8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8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8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8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8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8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8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8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8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9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9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9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9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9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9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9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9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9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79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0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0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0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0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0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0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0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0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0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0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1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1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1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1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1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1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1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1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1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1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2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2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2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2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2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2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2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2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2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2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3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3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3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3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3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3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3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3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3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3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4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4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4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4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4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4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4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4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4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4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5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5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5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5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5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5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5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5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5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5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6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6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6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6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6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6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6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6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6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6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7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7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7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7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7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7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7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7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7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7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8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8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8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8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8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8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8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8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8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8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9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9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9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9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9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9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9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9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9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89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90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90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90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90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904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905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906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907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908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909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910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911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912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114300</xdr:colOff>
      <xdr:row>88</xdr:row>
      <xdr:rowOff>47625</xdr:rowOff>
    </xdr:to>
    <xdr:sp macro="" textlink="">
      <xdr:nvSpPr>
        <xdr:cNvPr id="913" name="Text Box 1"/>
        <xdr:cNvSpPr txBox="1">
          <a:spLocks noChangeArrowheads="1"/>
        </xdr:cNvSpPr>
      </xdr:nvSpPr>
      <xdr:spPr bwMode="auto">
        <a:xfrm>
          <a:off x="7781925" y="227171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1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1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1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1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1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1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2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2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2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2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2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2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2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2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2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2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3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3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3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3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3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3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3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3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3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3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4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4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4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4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4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4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4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4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4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4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5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5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5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5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5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5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5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5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5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5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6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6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6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6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6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6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6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6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6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6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7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7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7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7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7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7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7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7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7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7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8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8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8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8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8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8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8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8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8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8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9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9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9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9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9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9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9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9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9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99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0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0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0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0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0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0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0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0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0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0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1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1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1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1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1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1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1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1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1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1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2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2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2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2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2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2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2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2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2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3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3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3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3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3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3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3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3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3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3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4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4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4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4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4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4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4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4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4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4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5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5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5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5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5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5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5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5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5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5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6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6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6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6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6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6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6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6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6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6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7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7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7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7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7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7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7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7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7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7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8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8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8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8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8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8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8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8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8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8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9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9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9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9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9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9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9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9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9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09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0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0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0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0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0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0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0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0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0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0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1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1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1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1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1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1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1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1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1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1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2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2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2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2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2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2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2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2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2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2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3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3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3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3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3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3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3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3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3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3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4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4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4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4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4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4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4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4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4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4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5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5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5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5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5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5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5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5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5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5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6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6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6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6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6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6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6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6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6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6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7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7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7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7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7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7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7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7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7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7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8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8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8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8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8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8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8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8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8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8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9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9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9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9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9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9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9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9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9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19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0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0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0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0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0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0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0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0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08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09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10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11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12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13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14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15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16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114300</xdr:colOff>
      <xdr:row>87</xdr:row>
      <xdr:rowOff>47625</xdr:rowOff>
    </xdr:to>
    <xdr:sp macro="" textlink="">
      <xdr:nvSpPr>
        <xdr:cNvPr id="1217" name="Text Box 1"/>
        <xdr:cNvSpPr txBox="1">
          <a:spLocks noChangeArrowheads="1"/>
        </xdr:cNvSpPr>
      </xdr:nvSpPr>
      <xdr:spPr bwMode="auto">
        <a:xfrm>
          <a:off x="77819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1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1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2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2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2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2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2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2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2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2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2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2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3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3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3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3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3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3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3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3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3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3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4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4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4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4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4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4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4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4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4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4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5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5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5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5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5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5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5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5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5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5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6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6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6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6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6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6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6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6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6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6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7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7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7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7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7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7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7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7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7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7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8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8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8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8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8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8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8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8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8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8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9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9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9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9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9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9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9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9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9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29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0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0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0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0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0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0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0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0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0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0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1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1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1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1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1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1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1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1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1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1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2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2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2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2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2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2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2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2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2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2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3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3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3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3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3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3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3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3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3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3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4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4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4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4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4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4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4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4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4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4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5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5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5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5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5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5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5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5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5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5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6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6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6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6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6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6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6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6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6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6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7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7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7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7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7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7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7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7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7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7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8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8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8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8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8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8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8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8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8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8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9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9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9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9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9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9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9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9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9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39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0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0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0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0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0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0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0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0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0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0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1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1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1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1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1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1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1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1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1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1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2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2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2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2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2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2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2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2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2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2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3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3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3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3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3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3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3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3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3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3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4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4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4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4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4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4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4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4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4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4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5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5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5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5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5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5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5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5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5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5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6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6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6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6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6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6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6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6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6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6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7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7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7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7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7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7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7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7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7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7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8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8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8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8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8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8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8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8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8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8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9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9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9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9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9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9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9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9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9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49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0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0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0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0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0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0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0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0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0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0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1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1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12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13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14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15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16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17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18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19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20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85725</xdr:colOff>
      <xdr:row>87</xdr:row>
      <xdr:rowOff>0</xdr:rowOff>
    </xdr:from>
    <xdr:to>
      <xdr:col>5</xdr:col>
      <xdr:colOff>200025</xdr:colOff>
      <xdr:row>87</xdr:row>
      <xdr:rowOff>47625</xdr:rowOff>
    </xdr:to>
    <xdr:sp macro="" textlink="">
      <xdr:nvSpPr>
        <xdr:cNvPr id="1521" name="Text Box 1"/>
        <xdr:cNvSpPr txBox="1">
          <a:spLocks noChangeArrowheads="1"/>
        </xdr:cNvSpPr>
      </xdr:nvSpPr>
      <xdr:spPr bwMode="auto">
        <a:xfrm>
          <a:off x="7867650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2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2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2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2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2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2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2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2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3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3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3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3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3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3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3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3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3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3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4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4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4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4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4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4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4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4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4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4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5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5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5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5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5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5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5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5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5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5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6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6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6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6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6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6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6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6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6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6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7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7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7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7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7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7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7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7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7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7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8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8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8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8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8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8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8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8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8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8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9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9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9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9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9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9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9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9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9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59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0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0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0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0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0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0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0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0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0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0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1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1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1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1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1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1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1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1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1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1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2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2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2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2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2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2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2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2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2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2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3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3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3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3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3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3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3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3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3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3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4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4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4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4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4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4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4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4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4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4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5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5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5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5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5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5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5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5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5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5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6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6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6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6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6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6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6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6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6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6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7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7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7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7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7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7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7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7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7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7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8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8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8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8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8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8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8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8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8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8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9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9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9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9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9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9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9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9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9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69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0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0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0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0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0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0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0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0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0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0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1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1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1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1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1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1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1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1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1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1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2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2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2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2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2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2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2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2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2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2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3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3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3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3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3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3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3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3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3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3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4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4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4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4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4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4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4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4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4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4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5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5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5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5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5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5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5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5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5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5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6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6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6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6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6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6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6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6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6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6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7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7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7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7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7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7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7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7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7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7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8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8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8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8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8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8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8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8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8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8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9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9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9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9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9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9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9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9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9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79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0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0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0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0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0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0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0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0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0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0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1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1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1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1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1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1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1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1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1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1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2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2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2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2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2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182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657225</xdr:colOff>
      <xdr:row>90</xdr:row>
      <xdr:rowOff>0</xdr:rowOff>
    </xdr:from>
    <xdr:ext cx="114300" cy="47625"/>
    <xdr:sp macro="" textlink="">
      <xdr:nvSpPr>
        <xdr:cNvPr id="1826" name="Text Box 1"/>
        <xdr:cNvSpPr txBox="1">
          <a:spLocks noChangeArrowheads="1"/>
        </xdr:cNvSpPr>
      </xdr:nvSpPr>
      <xdr:spPr bwMode="auto">
        <a:xfrm>
          <a:off x="8439150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2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2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2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3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3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3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3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3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3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3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3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3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3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4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4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4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4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4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4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4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4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4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4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5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5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5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5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5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5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5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5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5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5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6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6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6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6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6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6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6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6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6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6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7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7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7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7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7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7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7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7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7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7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8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8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8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8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8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8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8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8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8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8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9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9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9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9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9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9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9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9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9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89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0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0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0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0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0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0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0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0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0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0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1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1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1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1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1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1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1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1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1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1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2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2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2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2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2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2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2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2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2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2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3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3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3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3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3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3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3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3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3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3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4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4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4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4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4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4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4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4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4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4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5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5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5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5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5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5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5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5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5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5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6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6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6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6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6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6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6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6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6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6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7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7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7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7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7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7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7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7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7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7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8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8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8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8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8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8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8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8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8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8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9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9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9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9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9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9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9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9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9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199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0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0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0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0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0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0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0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0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0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0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1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1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1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1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1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1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1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1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1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1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2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2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2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2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2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2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2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2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2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2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3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3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3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3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3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3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3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3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3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3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4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4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4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4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4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4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4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4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4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5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5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5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5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5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5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5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5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5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5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6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6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6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6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6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6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6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6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6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6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7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7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7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7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7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7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7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7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7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7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8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8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8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8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8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8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8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8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8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8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9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9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9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9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9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9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9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9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9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09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0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0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0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0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0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0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0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0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0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0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1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1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1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1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1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1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1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1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1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1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20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21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22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23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24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25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26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27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28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90</xdr:row>
      <xdr:rowOff>0</xdr:rowOff>
    </xdr:from>
    <xdr:ext cx="114300" cy="47625"/>
    <xdr:sp macro="" textlink="">
      <xdr:nvSpPr>
        <xdr:cNvPr id="2129" name="Text Box 1"/>
        <xdr:cNvSpPr txBox="1">
          <a:spLocks noChangeArrowheads="1"/>
        </xdr:cNvSpPr>
      </xdr:nvSpPr>
      <xdr:spPr bwMode="auto">
        <a:xfrm>
          <a:off x="7781925" y="233457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3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3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3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3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3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3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3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3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3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3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4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4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4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4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4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4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4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4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4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4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5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5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5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5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5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5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5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5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5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5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6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6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6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6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6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6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6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6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6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6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7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7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7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7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7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7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7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7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7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7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8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8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8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8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8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8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8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8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8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8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9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9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9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9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9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9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9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9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9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19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0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0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0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0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0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0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0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0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0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0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1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1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1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1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1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1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1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1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1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1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2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2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2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2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2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2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2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2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2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2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3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3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3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3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3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3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3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3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3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3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4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4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4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4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4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4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4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4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4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4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5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5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5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5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5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5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5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5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5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5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6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6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6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6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6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6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6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6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6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6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7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7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7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7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7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7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7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7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7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7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8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8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8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8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8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8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8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8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8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8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9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9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9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9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9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9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9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9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9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29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0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0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0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0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0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0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0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0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0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0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1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1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1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1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1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1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1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1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1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1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2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2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2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2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2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2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2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2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2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2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3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3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3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3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3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3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3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3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3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3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4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4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4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4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4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4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4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4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4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4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5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5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5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5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5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5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5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5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5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5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6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6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6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6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6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6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6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6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6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6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7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7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7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7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7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7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7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7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7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7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8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8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8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8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8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8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8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8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8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8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9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9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9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9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9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9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9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9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9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39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0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0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0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0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0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0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0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0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0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0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1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1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1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1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1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1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1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1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1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1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2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2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2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2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24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25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26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27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28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29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30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31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32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91</xdr:row>
      <xdr:rowOff>0</xdr:rowOff>
    </xdr:from>
    <xdr:ext cx="114300" cy="47625"/>
    <xdr:sp macro="" textlink="">
      <xdr:nvSpPr>
        <xdr:cNvPr id="2433" name="Text Box 1"/>
        <xdr:cNvSpPr txBox="1">
          <a:spLocks noChangeArrowheads="1"/>
        </xdr:cNvSpPr>
      </xdr:nvSpPr>
      <xdr:spPr bwMode="auto">
        <a:xfrm>
          <a:off x="7781925" y="236601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3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3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3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3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3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3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4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4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4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4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4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4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4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4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4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4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5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5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5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5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5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5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5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5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5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5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6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6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6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6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6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6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6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6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6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6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7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7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7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7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7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7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7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7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7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7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8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8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8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8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8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8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8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8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8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8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9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9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9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9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9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9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9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9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9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49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0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0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0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0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0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0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0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0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0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0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1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1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1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1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1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1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1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1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1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1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2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2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2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2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2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2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2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2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2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2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3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3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3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3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3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3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3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3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3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3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4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4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4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4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4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4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4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4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4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4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5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5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5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5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5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5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5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5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5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5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6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6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6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6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6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6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6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6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6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6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7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7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7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7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7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7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7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7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7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7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8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8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8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8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8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8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8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8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8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8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9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9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9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9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9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9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9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9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9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59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0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0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0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0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0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0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0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0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0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0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1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1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1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1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1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1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1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1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1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1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2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2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2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2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2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2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2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2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2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2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3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3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3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3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3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3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3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3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3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3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4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4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4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4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4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4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4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4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4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4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5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5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5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5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5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5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5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5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5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5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6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6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6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6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6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6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6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6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6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6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7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7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7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7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7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7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7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7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7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7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8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8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8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8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8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8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8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8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8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8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9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9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9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9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9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9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9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9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9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69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0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0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0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0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0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0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0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0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0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0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1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1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1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1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1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1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1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1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1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1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2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2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2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2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2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2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2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2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28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29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30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31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32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33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34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35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36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89</xdr:row>
      <xdr:rowOff>0</xdr:rowOff>
    </xdr:from>
    <xdr:ext cx="114300" cy="47625"/>
    <xdr:sp macro="" textlink="">
      <xdr:nvSpPr>
        <xdr:cNvPr id="2737" name="Text Box 1"/>
        <xdr:cNvSpPr txBox="1">
          <a:spLocks noChangeArrowheads="1"/>
        </xdr:cNvSpPr>
      </xdr:nvSpPr>
      <xdr:spPr bwMode="auto">
        <a:xfrm>
          <a:off x="7781925" y="230314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7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8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29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0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1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2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3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4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5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6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7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5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5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5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5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5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5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6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6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6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6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6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6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6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6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6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6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7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7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7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7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7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7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7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7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7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7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8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8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8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8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8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8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8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8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8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8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9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9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9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9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9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9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9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9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9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89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0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0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0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0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0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0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0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0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0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0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1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1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1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1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1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1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1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1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1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1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2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2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2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2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2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2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2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2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2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2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3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3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3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3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3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3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3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3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3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3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4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4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4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4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44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45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46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47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48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49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50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51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52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87</xdr:row>
      <xdr:rowOff>0</xdr:rowOff>
    </xdr:from>
    <xdr:ext cx="114300" cy="47625"/>
    <xdr:sp macro="" textlink="">
      <xdr:nvSpPr>
        <xdr:cNvPr id="3953" name="Text Box 1"/>
        <xdr:cNvSpPr txBox="1">
          <a:spLocks noChangeArrowheads="1"/>
        </xdr:cNvSpPr>
      </xdr:nvSpPr>
      <xdr:spPr bwMode="auto">
        <a:xfrm>
          <a:off x="8772525" y="224028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5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5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5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5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5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5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6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6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6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6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6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6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6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6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6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6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7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7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7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7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7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7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7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7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7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7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8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8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8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8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8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8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8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8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8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8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9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9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9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9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9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9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9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9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9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399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0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0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0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0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0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0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0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0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0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0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1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1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1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1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1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1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1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1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1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1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2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2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2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2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2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2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2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2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2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2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3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3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3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3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3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3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3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3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3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3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4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4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4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4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4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4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4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4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4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4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5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5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5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5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5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5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5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5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5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5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6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6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6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6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6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6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6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6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6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6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7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7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7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7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7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7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7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7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7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7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8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8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8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8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8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8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8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8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8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8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9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9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9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9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9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9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9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9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09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0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0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0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0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0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0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0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0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0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0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1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1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1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1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1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1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1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1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1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1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2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2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2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2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2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2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2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2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2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2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3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3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3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3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3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3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3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3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3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3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4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4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4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4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4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4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4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4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4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4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5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5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5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5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5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5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5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5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5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5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6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6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6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6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6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6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6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6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6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6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7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7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7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7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7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7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7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7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7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7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8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8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8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8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8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8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8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8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8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8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9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9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9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9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9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9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9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9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9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19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0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0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0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0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0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0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0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0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0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0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1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1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1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1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1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1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1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1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1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1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2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2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2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2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2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2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2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2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2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2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3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3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3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3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3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3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3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3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3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3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4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4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4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4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4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4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4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4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4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4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5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5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5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5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5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5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5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25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5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5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6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6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6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6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6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6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6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6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6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6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7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7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7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7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7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7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7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7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7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7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8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8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8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8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8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8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8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8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8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8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9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9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9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9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9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9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9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9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9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29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0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0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0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0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0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0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0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0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0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0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1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1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1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1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1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1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1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1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1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1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2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2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2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2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2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2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2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2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2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2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3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3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3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3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3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3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3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3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3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3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4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4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4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4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4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4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4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4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4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4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5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5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5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5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5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5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5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5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5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5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6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6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6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6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6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6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6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6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6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6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7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7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7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7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7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7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7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7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7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7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8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8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8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8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8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8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8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8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8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8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9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9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9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9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9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9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9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9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9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39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0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0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0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0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0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0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0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0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0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0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1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1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1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1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1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1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1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1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1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1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2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2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2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2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2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2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2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2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2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2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3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3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3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3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3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3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3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3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3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3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4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4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4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4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4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4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4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4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4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4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5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5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5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5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5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5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5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5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5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5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6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6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6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6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6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6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6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6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6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6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7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7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7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7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7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7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7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7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7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7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8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8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8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8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8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8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8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8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8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8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9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9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9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9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9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9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9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9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9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49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0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0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0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0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0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0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0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0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0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0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1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1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1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1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1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1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1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1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1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1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2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2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2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2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2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2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2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2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2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2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3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3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3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3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3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3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3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3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3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3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4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4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4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4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4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4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4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4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4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4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5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5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5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5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5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5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5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5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5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5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6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456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6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6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6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6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6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6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6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6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7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7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7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7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7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7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7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7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7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7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8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8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8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8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8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8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8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8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8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8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9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9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9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9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9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9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9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9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9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59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0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0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0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0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0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0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0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0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0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0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1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1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1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1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1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1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1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1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1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1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2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2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2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2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2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2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2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2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2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2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3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3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3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3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3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3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3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3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3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3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4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4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4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4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4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4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4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4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4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4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5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5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5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5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5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5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5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5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5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5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6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6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6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6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6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6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6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6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6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6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7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7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7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7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7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7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7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7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7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7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8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8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8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8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8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8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8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8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8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8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9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9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9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9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9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9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9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9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9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69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0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0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0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0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0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0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0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0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0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0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1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1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1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1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1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1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1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1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1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1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2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2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2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2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2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2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2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2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2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2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3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3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3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3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3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3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3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3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3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3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4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4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4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4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4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4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4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4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4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4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5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5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5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5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5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5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5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5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5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5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6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6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6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6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6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6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6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6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6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6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7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7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7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7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7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7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7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7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7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7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8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8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8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8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8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8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8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8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8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8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9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9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9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9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9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9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9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9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9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79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0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0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0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0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0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0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0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0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0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0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1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1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1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1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1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1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1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1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1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1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2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2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2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2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2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2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2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2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2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2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3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3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3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3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3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3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3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3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3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3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4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4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4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4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4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4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4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4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4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4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5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5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5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5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5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5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56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57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58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59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60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61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62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63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64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114300</xdr:colOff>
      <xdr:row>80</xdr:row>
      <xdr:rowOff>47625</xdr:rowOff>
    </xdr:to>
    <xdr:sp macro="" textlink="">
      <xdr:nvSpPr>
        <xdr:cNvPr id="4865" name="Text Box 1"/>
        <xdr:cNvSpPr txBox="1">
          <a:spLocks noChangeArrowheads="1"/>
        </xdr:cNvSpPr>
      </xdr:nvSpPr>
      <xdr:spPr bwMode="auto">
        <a:xfrm>
          <a:off x="8534400" y="1595437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6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6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6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6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7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7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7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7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7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7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7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7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7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7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8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8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8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8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8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8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8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8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8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8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9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9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9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9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9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9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9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9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9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89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0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0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0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0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0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0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0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0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0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0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1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1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1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1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1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1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1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1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1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1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2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2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2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2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2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2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2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2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2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2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3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3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3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3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3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3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3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3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3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3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4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4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4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4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4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4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4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4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4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4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5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5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5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5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5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5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5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5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5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5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6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6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6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6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6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6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6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6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6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6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7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7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7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7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7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7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7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7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7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7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8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8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8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8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8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8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8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8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8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8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9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9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9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9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9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9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9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9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9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499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0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0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0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0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0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0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0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0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0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0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1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1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1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1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1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1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1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1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1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1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2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2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2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2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2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2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2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2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2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2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3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3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3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3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3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3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3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3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3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3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4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4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4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4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4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4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4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4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4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4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5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5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5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5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5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5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5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5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5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5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6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6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6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6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6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6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6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6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6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6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7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7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7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7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7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7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7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7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7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7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8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8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8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8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8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8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8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8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8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8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9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9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9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9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9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9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9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9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9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09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0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0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0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0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0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0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0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0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0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0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1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1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1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1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1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1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1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1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1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1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2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2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2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2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2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2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2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2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2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2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3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3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3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3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3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3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3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3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3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3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4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4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4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4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4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4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4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4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4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4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5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5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5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5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5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5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5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5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5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5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60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61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62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63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64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65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66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67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68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114300</xdr:colOff>
      <xdr:row>79</xdr:row>
      <xdr:rowOff>47625</xdr:rowOff>
    </xdr:to>
    <xdr:sp macro="" textlink="">
      <xdr:nvSpPr>
        <xdr:cNvPr id="5169" name="Text Box 1"/>
        <xdr:cNvSpPr txBox="1">
          <a:spLocks noChangeArrowheads="1"/>
        </xdr:cNvSpPr>
      </xdr:nvSpPr>
      <xdr:spPr bwMode="auto">
        <a:xfrm>
          <a:off x="853440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7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7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7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7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7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7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7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7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7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7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8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8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8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8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8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8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8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8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8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8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9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9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9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9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9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9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9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9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9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19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0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0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0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0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0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0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0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0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0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0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1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1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1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1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1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1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1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1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1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1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2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2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2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2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2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2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2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2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2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2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3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3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3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3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3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3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3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3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3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3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4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4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4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4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4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4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4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4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4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4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5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5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5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5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5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5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5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5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5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5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6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6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6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6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6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6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6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6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6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6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7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7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7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7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7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7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7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7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7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7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8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8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8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8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8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8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8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8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8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8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9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9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9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9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9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9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9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9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9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29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0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0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0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0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0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0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0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0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0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0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1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1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1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1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1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1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1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1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1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1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2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2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2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2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2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2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2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2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2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2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3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3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3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3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3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3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3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3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3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3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4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4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4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4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4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4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4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4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4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4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5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5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5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5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5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5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5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5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5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5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6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6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6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6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6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6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6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6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6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6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7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7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7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7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7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7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7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7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7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7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8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8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8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8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8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8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8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8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8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8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9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9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9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9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9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9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9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9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9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39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0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0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0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0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0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0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0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0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0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0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1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1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1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1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1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1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1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1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1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1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2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2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2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2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2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2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2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2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2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2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3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3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3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3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3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3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3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3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3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3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4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4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4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4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4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4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4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4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4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4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5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5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5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5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5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5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5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5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5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5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6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6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6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6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64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65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66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67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68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69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70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71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72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85725</xdr:colOff>
      <xdr:row>79</xdr:row>
      <xdr:rowOff>0</xdr:rowOff>
    </xdr:from>
    <xdr:to>
      <xdr:col>6</xdr:col>
      <xdr:colOff>200025</xdr:colOff>
      <xdr:row>79</xdr:row>
      <xdr:rowOff>47625</xdr:rowOff>
    </xdr:to>
    <xdr:sp macro="" textlink="">
      <xdr:nvSpPr>
        <xdr:cNvPr id="5473" name="Text Box 1"/>
        <xdr:cNvSpPr txBox="1">
          <a:spLocks noChangeArrowheads="1"/>
        </xdr:cNvSpPr>
      </xdr:nvSpPr>
      <xdr:spPr bwMode="auto">
        <a:xfrm>
          <a:off x="862012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6</xdr:col>
      <xdr:colOff>742950</xdr:colOff>
      <xdr:row>81</xdr:row>
      <xdr:rowOff>57150</xdr:rowOff>
    </xdr:from>
    <xdr:ext cx="114300" cy="47625"/>
    <xdr:sp macro="" textlink="">
      <xdr:nvSpPr>
        <xdr:cNvPr id="5474" name="Text Box 1"/>
        <xdr:cNvSpPr txBox="1">
          <a:spLocks noChangeArrowheads="1"/>
        </xdr:cNvSpPr>
      </xdr:nvSpPr>
      <xdr:spPr bwMode="auto">
        <a:xfrm>
          <a:off x="9277350" y="2451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75" name="Text Box 1"/>
        <xdr:cNvSpPr txBox="1">
          <a:spLocks noChangeArrowheads="1"/>
        </xdr:cNvSpPr>
      </xdr:nvSpPr>
      <xdr:spPr bwMode="auto">
        <a:xfrm>
          <a:off x="8534400" y="244602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7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7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7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7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8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8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8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8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8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8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8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8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8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8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9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9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9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9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9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9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9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9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9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49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0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0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0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0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0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0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0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0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0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0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1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1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1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1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1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1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1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1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1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1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2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2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2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2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2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2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2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2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2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2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3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3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3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3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3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3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3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3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3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3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4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4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4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4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4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4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4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4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4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4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5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5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5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5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5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5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5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5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5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5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6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6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6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6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6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6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6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6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6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6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7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7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7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7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7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7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7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7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7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7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8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8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8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8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8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8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8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8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8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8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9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9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9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9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9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9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9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9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9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59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0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0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0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0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0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0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0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0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0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0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1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1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1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1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1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1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1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1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1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1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2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2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2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2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2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2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2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2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2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2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3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3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3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3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3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3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3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3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3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3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4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4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4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4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4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4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4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4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4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4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5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5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5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5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5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5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5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5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5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5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6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6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6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6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6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6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6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6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6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6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7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7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7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7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7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7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7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7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7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7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8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8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8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8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8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8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8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8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8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8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9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9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9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9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9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9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9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9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9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69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0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0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0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0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0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0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0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0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0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0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1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1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1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1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1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1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1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1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1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1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2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2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2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2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2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2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2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2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2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2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3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3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3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3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3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3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3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3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3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3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4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4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4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4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4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4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4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4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4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4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5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5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5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5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5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5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5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5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5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5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6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6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6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6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6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6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6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6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6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6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7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7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7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7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7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7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7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577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657225</xdr:colOff>
      <xdr:row>82</xdr:row>
      <xdr:rowOff>0</xdr:rowOff>
    </xdr:from>
    <xdr:ext cx="114300" cy="47625"/>
    <xdr:sp macro="" textlink="">
      <xdr:nvSpPr>
        <xdr:cNvPr id="5778" name="Text Box 1"/>
        <xdr:cNvSpPr txBox="1">
          <a:spLocks noChangeArrowheads="1"/>
        </xdr:cNvSpPr>
      </xdr:nvSpPr>
      <xdr:spPr bwMode="auto">
        <a:xfrm>
          <a:off x="9191625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7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8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8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8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8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8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8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8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8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8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8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9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9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9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9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9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9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9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9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9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79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0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0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0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0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0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0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0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0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0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0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1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1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1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1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1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1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1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1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1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1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2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2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2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2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2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2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2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2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2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2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3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3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3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3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3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3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3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3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3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3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4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4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4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4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4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4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4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4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4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4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5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5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5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5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5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5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5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5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5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5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6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6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6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6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6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6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6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6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6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6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7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7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7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7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7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7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7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7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7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7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8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8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8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8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8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8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8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8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8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8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9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9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9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9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9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9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9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9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9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89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0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0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0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0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0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0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0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0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0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0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1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1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1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1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1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1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1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1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1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1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2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2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2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2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2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2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2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2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2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2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3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3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3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3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3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3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3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3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3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3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4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4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4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4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4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4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4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4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4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4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5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5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5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5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5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5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5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5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5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5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6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6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6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6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6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6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6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6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6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6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7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7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7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7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7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7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7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7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7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7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8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8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8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8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8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8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8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8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8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8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9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9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9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9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9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9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9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9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9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599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0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0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0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0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0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0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0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0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0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0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1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1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1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1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1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1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1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1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1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1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2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2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2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2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2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2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2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2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2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2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3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3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3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3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3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3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3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3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3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3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4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4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4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4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4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4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4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4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4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4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5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5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5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5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5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5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5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5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5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5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6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6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6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6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6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6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6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6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6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6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7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7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72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73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74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75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76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77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78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79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80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114300" cy="47625"/>
    <xdr:sp macro="" textlink="">
      <xdr:nvSpPr>
        <xdr:cNvPr id="6081" name="Text Box 1"/>
        <xdr:cNvSpPr txBox="1">
          <a:spLocks noChangeArrowheads="1"/>
        </xdr:cNvSpPr>
      </xdr:nvSpPr>
      <xdr:spPr bwMode="auto">
        <a:xfrm>
          <a:off x="8534400" y="16583025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8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8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8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8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8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8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8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8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9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9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9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9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9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9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9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9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9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09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0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0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0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0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0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0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0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0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0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0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1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1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1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1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1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1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1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1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1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1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2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2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2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2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2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2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2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2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2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2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3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3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3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3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3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3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3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3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3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3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4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4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4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4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4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4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4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4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4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4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5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5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5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5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5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5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5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5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5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5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6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6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6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6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6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6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6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6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6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6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7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7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7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7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7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7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7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7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7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7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8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8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8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8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8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8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8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8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8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8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9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9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9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9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9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9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9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9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9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19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0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0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0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0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0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0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0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0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0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0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1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1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1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1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1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1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1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1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1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1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2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2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2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2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2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2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2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2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2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2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3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3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3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3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3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3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3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3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3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3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4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4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4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4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4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4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4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4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4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4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5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5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5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5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5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5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5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5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5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5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6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6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6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6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6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6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6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6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6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6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7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7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7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7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7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7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7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7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7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7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8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8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8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8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8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8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8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8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8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8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9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9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9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9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9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9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9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9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9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29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0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0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0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0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0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0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0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0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0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0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1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1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1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1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1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1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1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1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1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1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2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2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2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2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2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2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2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2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2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2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3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3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3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3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3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3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3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3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3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3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4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4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4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4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4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4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4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4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4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4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5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5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5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5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5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5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5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5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5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5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6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6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6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6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6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6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6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6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6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6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7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7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7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7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7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7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76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77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78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79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80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81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82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83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84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83</xdr:row>
      <xdr:rowOff>0</xdr:rowOff>
    </xdr:from>
    <xdr:ext cx="114300" cy="47625"/>
    <xdr:sp macro="" textlink="">
      <xdr:nvSpPr>
        <xdr:cNvPr id="6385" name="Text Box 1"/>
        <xdr:cNvSpPr txBox="1">
          <a:spLocks noChangeArrowheads="1"/>
        </xdr:cNvSpPr>
      </xdr:nvSpPr>
      <xdr:spPr bwMode="auto">
        <a:xfrm>
          <a:off x="8534400" y="168973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38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38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38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38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39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39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39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39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39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39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39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39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39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39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0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0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0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0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0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0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0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0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0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0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1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1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1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1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1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1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1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1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1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1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2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2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2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2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2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2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2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2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2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2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3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3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3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3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3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3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3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3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3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3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4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4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4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4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4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4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4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4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4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4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5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5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5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5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5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5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5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5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5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5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6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6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6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6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6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6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6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6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6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6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7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7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7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7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7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7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7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7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7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7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8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8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8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8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8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8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8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8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8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8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9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9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9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9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9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9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9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9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9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49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0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0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0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0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0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0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0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0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0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0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1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1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1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1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1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1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1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1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1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1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2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2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2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2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2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2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2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2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2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2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3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3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3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3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3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3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3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3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3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3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4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4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4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4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4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4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4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4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4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4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5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5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5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5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5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5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5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5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5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5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6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6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6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6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6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6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6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6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6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6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7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7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7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7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7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7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7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7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7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7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8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8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8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8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8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8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8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8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8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8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9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9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9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9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9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9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9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9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9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59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0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0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0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0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0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0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0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0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0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0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1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1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1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1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1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1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1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1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1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1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2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2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2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2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2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2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2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2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2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2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3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3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3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3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3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3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3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3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3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3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4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4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4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4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4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4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4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4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4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4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5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5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5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5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5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5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5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5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5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5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6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6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6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6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6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6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6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6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6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6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7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7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7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7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7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7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7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7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7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7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80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81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82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83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84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85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86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87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88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81</xdr:row>
      <xdr:rowOff>0</xdr:rowOff>
    </xdr:from>
    <xdr:ext cx="114300" cy="47625"/>
    <xdr:sp macro="" textlink="">
      <xdr:nvSpPr>
        <xdr:cNvPr id="6689" name="Text Box 1"/>
        <xdr:cNvSpPr txBox="1">
          <a:spLocks noChangeArrowheads="1"/>
        </xdr:cNvSpPr>
      </xdr:nvSpPr>
      <xdr:spPr bwMode="auto">
        <a:xfrm>
          <a:off x="8534400" y="1626870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69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69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69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69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69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69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69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69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69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69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0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0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0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0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0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0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0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0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0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0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1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1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1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1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1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1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1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1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1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1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2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2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2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2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2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2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2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2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2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2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3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3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3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3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3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3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3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3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3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3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4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4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4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4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4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4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4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4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4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4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5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5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5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5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5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5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5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5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5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5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6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6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6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6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6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6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6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6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6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6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7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7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7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7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7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7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7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7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7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7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8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8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8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8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8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8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8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8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8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8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9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9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9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9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9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9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9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9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9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79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0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0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0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0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0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0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0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0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0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0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1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1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1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1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1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1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1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1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1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1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2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2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2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2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2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2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2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2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2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2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3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3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3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3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3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3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3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3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3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3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4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4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4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4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4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4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4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4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4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4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5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5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5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5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5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5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5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5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5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5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6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6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6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6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6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6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6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6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6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6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7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7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7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7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7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7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7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7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7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7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8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8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8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8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8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8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8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8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8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8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9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9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9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9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9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9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9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9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9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89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0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0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0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0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0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0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0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0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0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0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1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1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1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1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1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1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1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1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1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1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2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2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2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2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2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2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2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2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2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2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3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3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3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3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3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3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3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3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3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3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4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4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4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4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4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4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4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4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4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4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5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5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5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5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5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5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5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5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5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5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6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6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6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6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6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6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6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6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6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6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7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7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7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7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7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7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7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7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7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7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8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8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8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8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8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8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8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8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8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8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9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9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9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699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699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699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699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699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699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699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0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0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0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0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0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0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0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0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0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0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1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1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1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1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1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1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1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1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1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1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2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2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2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2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2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2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2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2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2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2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3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3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3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3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3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3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3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3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3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3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4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4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4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4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4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4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4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4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4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4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5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5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5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5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5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5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5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5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5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5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6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6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6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6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6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6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6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6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6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6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7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7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7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7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7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7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7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7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7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7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8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8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8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8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8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8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8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8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8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8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9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9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9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9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9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9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9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9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9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09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0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0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0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0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0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0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0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0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0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0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1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1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1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1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1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1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1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1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1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1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2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2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2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2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2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2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2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2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2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2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3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3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3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3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3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3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3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3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3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3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4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4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4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4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4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4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4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4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4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4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5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5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5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5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5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5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5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5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5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5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6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6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6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6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6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6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6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6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6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6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7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7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7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7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7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7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7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7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7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7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8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8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8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8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8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8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8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8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8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8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9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9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9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9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9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9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9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9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9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19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0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0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0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0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0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0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0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0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0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0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1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1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1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1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1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1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1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1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1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1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2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2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2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2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2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2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2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2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2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2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3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3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3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3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3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3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3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3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3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3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4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4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4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4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4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4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4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4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4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4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5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5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5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5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5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5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5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5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5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5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6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6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6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6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6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6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6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6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6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6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7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7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7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7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7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7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7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7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7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7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8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8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8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8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8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8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8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8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8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8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9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9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9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9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9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9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9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29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29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29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0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0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0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0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0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0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0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0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0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0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1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1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1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1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1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1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1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1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1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1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2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2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2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2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2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2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2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2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2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2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3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3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3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3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3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3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3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3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3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3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4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4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4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4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4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4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4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4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4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4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5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5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5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5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5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5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5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5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5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5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6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6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6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6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6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6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6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6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6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6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7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7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7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7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7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7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7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7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7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7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8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8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8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8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8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8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8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8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8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8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9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9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9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9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9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9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9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9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9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39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0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0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0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0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0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0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0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0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0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0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1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1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1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1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1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1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1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1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1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1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2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2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2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2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2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2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2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2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2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2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3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3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3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3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3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3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3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3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3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3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4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4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4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4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4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4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4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4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4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4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5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5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5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5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5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5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5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5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5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5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6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6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6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6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6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6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6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6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6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6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7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7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7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7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7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7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7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7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7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7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8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8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8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8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8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8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8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8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8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8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9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9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9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9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9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9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9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9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9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49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0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0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0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0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0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0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0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0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0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0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1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1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1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1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1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1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1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1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1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1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2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2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2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2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2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2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2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2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2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2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3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3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3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3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3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3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3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3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3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3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4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4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4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4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4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4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4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4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4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4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5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5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5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5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5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5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5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5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5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5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6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6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6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6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6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6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6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6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6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6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7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7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7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7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7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7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7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7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7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7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8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8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8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8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8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8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8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8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8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8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9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9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92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93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94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95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96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97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98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599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600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79</xdr:row>
      <xdr:rowOff>0</xdr:rowOff>
    </xdr:from>
    <xdr:ext cx="114300" cy="47625"/>
    <xdr:sp macro="" textlink="">
      <xdr:nvSpPr>
        <xdr:cNvPr id="7601" name="Text Box 1"/>
        <xdr:cNvSpPr txBox="1">
          <a:spLocks noChangeArrowheads="1"/>
        </xdr:cNvSpPr>
      </xdr:nvSpPr>
      <xdr:spPr bwMode="auto">
        <a:xfrm>
          <a:off x="9467850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0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0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0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0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0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0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0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0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1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1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1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1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1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1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1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1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1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1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2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2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2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2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2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2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2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2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2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2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3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3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3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3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3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3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3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3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3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3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4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4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4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4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4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4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4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4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4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4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5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5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5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5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5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5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5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5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5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5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6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6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6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6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6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6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6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6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6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6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7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7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7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7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7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7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7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7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7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7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8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8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8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8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8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8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8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8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8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8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9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9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9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9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9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9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9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9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9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69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0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0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0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0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0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0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0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0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0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0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1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1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1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1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1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1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1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1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1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1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2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2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2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2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2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2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2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2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2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2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3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3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3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3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3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3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3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3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3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3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4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4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4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4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4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4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4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4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4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4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5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5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5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5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5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5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5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5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5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5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6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6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6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6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6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6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6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6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6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6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7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7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7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7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7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7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7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7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7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7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8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8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8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8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8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8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8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8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8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8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9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9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9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9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9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9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9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9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9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79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0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0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0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0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0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0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0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0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0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0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1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1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1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1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1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1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1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1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1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1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2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2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2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2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2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2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2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2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2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2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3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3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3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3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3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3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3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3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3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3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4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4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4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4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4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4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4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4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4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4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5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5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5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5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5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5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5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5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5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5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6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6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6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6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6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6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6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6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6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6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7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7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7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7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7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7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7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7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7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7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8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8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8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8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8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8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8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8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8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8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9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9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9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9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9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9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96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97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98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899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900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901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902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903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904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85725</xdr:colOff>
      <xdr:row>79</xdr:row>
      <xdr:rowOff>0</xdr:rowOff>
    </xdr:from>
    <xdr:ext cx="114300" cy="47625"/>
    <xdr:sp macro="" textlink="">
      <xdr:nvSpPr>
        <xdr:cNvPr id="7905" name="Text Box 1"/>
        <xdr:cNvSpPr txBox="1">
          <a:spLocks noChangeArrowheads="1"/>
        </xdr:cNvSpPr>
      </xdr:nvSpPr>
      <xdr:spPr bwMode="auto">
        <a:xfrm>
          <a:off x="9553575" y="15640050"/>
          <a:ext cx="114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7"/>
  <sheetViews>
    <sheetView zoomScaleNormal="100" workbookViewId="0">
      <selection activeCell="AD12" sqref="AD12"/>
    </sheetView>
  </sheetViews>
  <sheetFormatPr defaultRowHeight="21" x14ac:dyDescent="0.35"/>
  <cols>
    <col min="1" max="1" width="79" style="16" customWidth="1"/>
    <col min="2" max="2" width="14.796875" style="16" customWidth="1"/>
    <col min="3" max="3" width="12.59765625" style="16" customWidth="1"/>
    <col min="4" max="4" width="11.59765625" style="16" customWidth="1"/>
    <col min="5" max="5" width="13.59765625" style="16" bestFit="1" customWidth="1"/>
    <col min="6" max="6" width="14.3984375" style="16" bestFit="1" customWidth="1"/>
    <col min="7" max="7" width="14.3984375" style="16" customWidth="1"/>
    <col min="8" max="9" width="13" style="16" bestFit="1" customWidth="1"/>
    <col min="10" max="10" width="12.3984375" style="16" customWidth="1"/>
    <col min="11" max="11" width="13.19921875" style="16" customWidth="1"/>
    <col min="12" max="12" width="14" style="16" bestFit="1" customWidth="1"/>
    <col min="13" max="14" width="14" style="16" customWidth="1"/>
    <col min="15" max="15" width="12.19921875" style="16" customWidth="1"/>
    <col min="16" max="16" width="13" style="16" customWidth="1"/>
    <col min="17" max="17" width="14" style="16" bestFit="1" customWidth="1"/>
    <col min="18" max="19" width="14" style="16" customWidth="1"/>
    <col min="20" max="20" width="14.3984375" style="16" bestFit="1" customWidth="1"/>
    <col min="21" max="21" width="13" style="16" customWidth="1"/>
    <col min="22" max="22" width="14" style="16" bestFit="1" customWidth="1"/>
    <col min="23" max="27" width="14" style="16" customWidth="1"/>
    <col min="28" max="28" width="15.796875" style="16" bestFit="1" customWidth="1"/>
    <col min="29" max="29" width="15.3984375" style="16" customWidth="1"/>
    <col min="30" max="30" width="17.796875" style="16" bestFit="1" customWidth="1"/>
    <col min="31" max="16384" width="9.59765625" style="16"/>
  </cols>
  <sheetData>
    <row r="1" spans="1:30" x14ac:dyDescent="0.35">
      <c r="A1" s="302" t="s">
        <v>113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</row>
    <row r="2" spans="1:30" x14ac:dyDescent="0.35">
      <c r="A2" s="302" t="s">
        <v>30</v>
      </c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</row>
    <row r="3" spans="1:30" x14ac:dyDescent="0.35">
      <c r="A3" s="302" t="s">
        <v>112</v>
      </c>
      <c r="B3" s="302"/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Q3" s="302"/>
      <c r="R3" s="302"/>
      <c r="S3" s="302"/>
      <c r="T3" s="302"/>
      <c r="U3" s="302"/>
      <c r="V3" s="302"/>
      <c r="W3" s="302"/>
      <c r="X3" s="302"/>
      <c r="Y3" s="302"/>
      <c r="Z3" s="302"/>
      <c r="AA3" s="302"/>
      <c r="AB3" s="302"/>
      <c r="AC3" s="302"/>
    </row>
    <row r="4" spans="1:30" ht="21.75" thickBot="1" x14ac:dyDescent="0.4"/>
    <row r="5" spans="1:30" x14ac:dyDescent="0.35">
      <c r="A5" s="303" t="s">
        <v>31</v>
      </c>
      <c r="B5" s="47" t="s">
        <v>44</v>
      </c>
      <c r="C5" s="306" t="s">
        <v>5</v>
      </c>
      <c r="D5" s="307"/>
      <c r="E5" s="307"/>
      <c r="F5" s="307"/>
      <c r="G5" s="307"/>
      <c r="H5" s="307"/>
      <c r="I5" s="307"/>
      <c r="J5" s="307"/>
      <c r="K5" s="307"/>
      <c r="L5" s="307"/>
      <c r="M5" s="168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68"/>
      <c r="AA5" s="168"/>
      <c r="AB5" s="177"/>
      <c r="AC5" s="321" t="s">
        <v>18</v>
      </c>
    </row>
    <row r="6" spans="1:30" x14ac:dyDescent="0.35">
      <c r="A6" s="304"/>
      <c r="B6" s="3"/>
      <c r="C6" s="308" t="s">
        <v>55</v>
      </c>
      <c r="D6" s="309"/>
      <c r="E6" s="310"/>
      <c r="F6" s="169" t="s">
        <v>45</v>
      </c>
      <c r="G6" s="163" t="s">
        <v>101</v>
      </c>
      <c r="H6" s="308" t="s">
        <v>56</v>
      </c>
      <c r="I6" s="309"/>
      <c r="J6" s="310"/>
      <c r="K6" s="169" t="s">
        <v>45</v>
      </c>
      <c r="L6" s="163" t="s">
        <v>99</v>
      </c>
      <c r="M6" s="308" t="s">
        <v>57</v>
      </c>
      <c r="N6" s="309"/>
      <c r="O6" s="310"/>
      <c r="P6" s="169" t="s">
        <v>45</v>
      </c>
      <c r="Q6" s="163" t="s">
        <v>99</v>
      </c>
      <c r="R6" s="308" t="s">
        <v>108</v>
      </c>
      <c r="S6" s="309"/>
      <c r="T6" s="310"/>
      <c r="U6" s="169" t="s">
        <v>45</v>
      </c>
      <c r="V6" s="163" t="s">
        <v>99</v>
      </c>
      <c r="W6" s="308" t="s">
        <v>110</v>
      </c>
      <c r="X6" s="309"/>
      <c r="Y6" s="310"/>
      <c r="Z6" s="169" t="s">
        <v>45</v>
      </c>
      <c r="AA6" s="163" t="s">
        <v>99</v>
      </c>
      <c r="AB6" s="174" t="s">
        <v>99</v>
      </c>
      <c r="AC6" s="322"/>
    </row>
    <row r="7" spans="1:30" ht="21.75" thickBot="1" x14ac:dyDescent="0.4">
      <c r="A7" s="305"/>
      <c r="B7" s="46" t="s">
        <v>46</v>
      </c>
      <c r="C7" s="45" t="s">
        <v>47</v>
      </c>
      <c r="D7" s="45" t="s">
        <v>48</v>
      </c>
      <c r="E7" s="22" t="s">
        <v>49</v>
      </c>
      <c r="F7" s="48" t="s">
        <v>50</v>
      </c>
      <c r="G7" s="164" t="s">
        <v>102</v>
      </c>
      <c r="H7" s="45" t="s">
        <v>47</v>
      </c>
      <c r="I7" s="45" t="s">
        <v>48</v>
      </c>
      <c r="J7" s="22" t="s">
        <v>49</v>
      </c>
      <c r="K7" s="48" t="s">
        <v>50</v>
      </c>
      <c r="L7" s="164" t="s">
        <v>100</v>
      </c>
      <c r="M7" s="45" t="s">
        <v>47</v>
      </c>
      <c r="N7" s="45" t="s">
        <v>48</v>
      </c>
      <c r="O7" s="22" t="s">
        <v>49</v>
      </c>
      <c r="P7" s="48" t="s">
        <v>50</v>
      </c>
      <c r="Q7" s="164" t="s">
        <v>103</v>
      </c>
      <c r="R7" s="45" t="s">
        <v>47</v>
      </c>
      <c r="S7" s="45" t="s">
        <v>48</v>
      </c>
      <c r="T7" s="22" t="s">
        <v>49</v>
      </c>
      <c r="U7" s="48" t="s">
        <v>50</v>
      </c>
      <c r="V7" s="164" t="s">
        <v>107</v>
      </c>
      <c r="W7" s="45" t="s">
        <v>47</v>
      </c>
      <c r="X7" s="45" t="s">
        <v>48</v>
      </c>
      <c r="Y7" s="22" t="s">
        <v>49</v>
      </c>
      <c r="Z7" s="48" t="s">
        <v>50</v>
      </c>
      <c r="AA7" s="172" t="s">
        <v>111</v>
      </c>
      <c r="AB7" s="175" t="s">
        <v>114</v>
      </c>
      <c r="AC7" s="323"/>
    </row>
    <row r="8" spans="1:30" x14ac:dyDescent="0.35">
      <c r="A8" s="23" t="s">
        <v>51</v>
      </c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38"/>
      <c r="N8" s="38"/>
      <c r="O8" s="38"/>
      <c r="P8" s="38"/>
      <c r="Q8" s="25"/>
      <c r="R8" s="38"/>
      <c r="S8" s="38"/>
      <c r="T8" s="38"/>
      <c r="U8" s="38"/>
      <c r="V8" s="25"/>
      <c r="W8" s="38"/>
      <c r="X8" s="38"/>
      <c r="Y8" s="38"/>
      <c r="Z8" s="38"/>
      <c r="AA8" s="25"/>
      <c r="AB8" s="38"/>
      <c r="AC8" s="178"/>
    </row>
    <row r="9" spans="1:30" x14ac:dyDescent="0.35">
      <c r="A9" s="26" t="s">
        <v>51</v>
      </c>
      <c r="B9" s="43">
        <f t="shared" ref="B9:P9" si="0">SUM(B10:B12)</f>
        <v>1620400</v>
      </c>
      <c r="C9" s="43">
        <f t="shared" si="0"/>
        <v>448400</v>
      </c>
      <c r="D9" s="43">
        <f t="shared" si="0"/>
        <v>414000</v>
      </c>
      <c r="E9" s="43">
        <f>C9-D9</f>
        <v>34400</v>
      </c>
      <c r="F9" s="27">
        <f t="shared" si="0"/>
        <v>195213.8</v>
      </c>
      <c r="G9" s="27">
        <f t="shared" si="0"/>
        <v>609213.80000000005</v>
      </c>
      <c r="H9" s="159">
        <f t="shared" si="0"/>
        <v>85840</v>
      </c>
      <c r="I9" s="159">
        <f t="shared" si="0"/>
        <v>85180</v>
      </c>
      <c r="J9" s="159">
        <f t="shared" si="0"/>
        <v>660</v>
      </c>
      <c r="K9" s="159">
        <f t="shared" si="0"/>
        <v>28010.400000000001</v>
      </c>
      <c r="L9" s="159">
        <f t="shared" si="0"/>
        <v>113190.39999999999</v>
      </c>
      <c r="M9" s="159">
        <f t="shared" si="0"/>
        <v>204880</v>
      </c>
      <c r="N9" s="159">
        <f t="shared" si="0"/>
        <v>196380</v>
      </c>
      <c r="O9" s="159">
        <f t="shared" si="0"/>
        <v>8500</v>
      </c>
      <c r="P9" s="160">
        <f t="shared" si="0"/>
        <v>69163.5</v>
      </c>
      <c r="Q9" s="159">
        <f t="shared" ref="Q9:V9" si="1">SUM(Q10:Q12)</f>
        <v>265543.5</v>
      </c>
      <c r="R9" s="159">
        <f t="shared" si="1"/>
        <v>199680</v>
      </c>
      <c r="S9" s="159">
        <f t="shared" si="1"/>
        <v>176620</v>
      </c>
      <c r="T9" s="159">
        <f t="shared" si="1"/>
        <v>23060</v>
      </c>
      <c r="U9" s="160">
        <f t="shared" si="1"/>
        <v>93489.2</v>
      </c>
      <c r="V9" s="159">
        <f t="shared" si="1"/>
        <v>270109.2</v>
      </c>
      <c r="W9" s="159">
        <f t="shared" ref="W9:AA9" si="2">SUM(W10:W12)</f>
        <v>217396</v>
      </c>
      <c r="X9" s="159">
        <f t="shared" si="2"/>
        <v>217396</v>
      </c>
      <c r="Y9" s="159">
        <f t="shared" si="2"/>
        <v>0</v>
      </c>
      <c r="Z9" s="160">
        <f t="shared" si="2"/>
        <v>143147</v>
      </c>
      <c r="AA9" s="159">
        <f t="shared" si="2"/>
        <v>360543</v>
      </c>
      <c r="AB9" s="173">
        <f>G9+L9+Q9+V9+AA9</f>
        <v>1618599.9000000001</v>
      </c>
      <c r="AC9" s="179">
        <f>B9-AB9</f>
        <v>1800.0999999998603</v>
      </c>
      <c r="AD9" s="176"/>
    </row>
    <row r="10" spans="1:30" x14ac:dyDescent="0.35">
      <c r="A10" s="28" t="s">
        <v>52</v>
      </c>
      <c r="B10" s="44">
        <v>673400</v>
      </c>
      <c r="C10" s="42">
        <v>201600</v>
      </c>
      <c r="D10" s="42">
        <v>168300</v>
      </c>
      <c r="E10" s="42">
        <f>C10-D10</f>
        <v>33300</v>
      </c>
      <c r="F10" s="2">
        <v>65956</v>
      </c>
      <c r="G10" s="165">
        <f>D10+F10</f>
        <v>234256</v>
      </c>
      <c r="H10" s="158">
        <v>41040</v>
      </c>
      <c r="I10" s="158">
        <v>40380</v>
      </c>
      <c r="J10" s="158">
        <f>H10-I10</f>
        <v>660</v>
      </c>
      <c r="K10" s="158">
        <f>9310+500+1400</f>
        <v>11210</v>
      </c>
      <c r="L10" s="166">
        <f>I10+K10</f>
        <v>51590</v>
      </c>
      <c r="M10" s="161">
        <v>67680</v>
      </c>
      <c r="N10" s="161">
        <f>67680</f>
        <v>67680</v>
      </c>
      <c r="O10" s="161">
        <f>M10-N10</f>
        <v>0</v>
      </c>
      <c r="P10" s="161">
        <f>2593.2+17816.4</f>
        <v>20409.600000000002</v>
      </c>
      <c r="Q10" s="166">
        <f>N10+P10</f>
        <v>88089.600000000006</v>
      </c>
      <c r="R10" s="161">
        <v>74880</v>
      </c>
      <c r="S10" s="161">
        <f>35460+35460</f>
        <v>70920</v>
      </c>
      <c r="T10" s="161">
        <f>R10-S10</f>
        <v>3960</v>
      </c>
      <c r="U10" s="161">
        <f>22380+20712</f>
        <v>43092</v>
      </c>
      <c r="V10" s="166">
        <f>S10+U10</f>
        <v>114012</v>
      </c>
      <c r="W10" s="161">
        <v>121636</v>
      </c>
      <c r="X10" s="161">
        <f>78336+43300</f>
        <v>121636</v>
      </c>
      <c r="Y10" s="161">
        <v>0</v>
      </c>
      <c r="Z10" s="161">
        <f>38157+13330</f>
        <v>51487</v>
      </c>
      <c r="AA10" s="166">
        <f>X10+Z10</f>
        <v>173123</v>
      </c>
      <c r="AB10" s="173">
        <f t="shared" ref="AB10:AB11" si="3">G10+L10+Q10+V10+AA10</f>
        <v>661070.6</v>
      </c>
      <c r="AC10" s="179">
        <f t="shared" ref="AC10:AC11" si="4">B10-AB10</f>
        <v>12329.400000000023</v>
      </c>
      <c r="AD10" s="176"/>
    </row>
    <row r="11" spans="1:30" x14ac:dyDescent="0.35">
      <c r="A11" s="31" t="s">
        <v>53</v>
      </c>
      <c r="B11" s="44">
        <v>947000</v>
      </c>
      <c r="C11" s="42">
        <v>246800</v>
      </c>
      <c r="D11" s="42">
        <v>245700</v>
      </c>
      <c r="E11" s="42">
        <f>C11-D11</f>
        <v>1100</v>
      </c>
      <c r="F11" s="2">
        <v>129257.8</v>
      </c>
      <c r="G11" s="165">
        <f t="shared" ref="G11:G12" si="5">D11+F11</f>
        <v>374957.8</v>
      </c>
      <c r="H11" s="158">
        <v>44800</v>
      </c>
      <c r="I11" s="158">
        <v>44800</v>
      </c>
      <c r="J11" s="158">
        <f>H11-I11</f>
        <v>0</v>
      </c>
      <c r="K11" s="158">
        <f>14928+500+1372.4</f>
        <v>16800.400000000001</v>
      </c>
      <c r="L11" s="166">
        <f>I11+K11</f>
        <v>61600.4</v>
      </c>
      <c r="M11" s="161">
        <v>137200</v>
      </c>
      <c r="N11" s="161">
        <f>66300+62400</f>
        <v>128700</v>
      </c>
      <c r="O11" s="161">
        <f>M11-N11</f>
        <v>8500</v>
      </c>
      <c r="P11" s="161">
        <f>23005.5+25748.4</f>
        <v>48753.9</v>
      </c>
      <c r="Q11" s="166">
        <f>N11+P11</f>
        <v>177453.9</v>
      </c>
      <c r="R11" s="161">
        <v>124800</v>
      </c>
      <c r="S11" s="161">
        <f>61300+44400</f>
        <v>105700</v>
      </c>
      <c r="T11" s="161">
        <f>R11-S11</f>
        <v>19100</v>
      </c>
      <c r="U11" s="161">
        <f>25897.2+24500</f>
        <v>50397.2</v>
      </c>
      <c r="V11" s="166">
        <f>S11+U11</f>
        <v>156097.20000000001</v>
      </c>
      <c r="W11" s="161">
        <v>95760</v>
      </c>
      <c r="X11" s="161">
        <v>95760</v>
      </c>
      <c r="Y11" s="161">
        <v>0</v>
      </c>
      <c r="Z11" s="161">
        <f>45830+45830</f>
        <v>91660</v>
      </c>
      <c r="AA11" s="166">
        <f>X11+Z11</f>
        <v>187420</v>
      </c>
      <c r="AB11" s="173">
        <f t="shared" si="3"/>
        <v>957529.3</v>
      </c>
      <c r="AC11" s="179">
        <f t="shared" si="4"/>
        <v>-10529.300000000047</v>
      </c>
      <c r="AD11" s="176"/>
    </row>
    <row r="12" spans="1:30" x14ac:dyDescent="0.35">
      <c r="A12" s="28" t="s">
        <v>54</v>
      </c>
      <c r="B12" s="44">
        <v>0</v>
      </c>
      <c r="C12" s="44"/>
      <c r="D12" s="44"/>
      <c r="E12" s="42"/>
      <c r="F12" s="29"/>
      <c r="G12" s="2">
        <f t="shared" si="5"/>
        <v>0</v>
      </c>
      <c r="H12" s="29">
        <v>0</v>
      </c>
      <c r="I12" s="29">
        <v>0</v>
      </c>
      <c r="J12" s="29"/>
      <c r="K12" s="29"/>
      <c r="L12" s="2">
        <f>I12+K12</f>
        <v>0</v>
      </c>
      <c r="M12" s="39"/>
      <c r="N12" s="39"/>
      <c r="O12" s="39"/>
      <c r="P12" s="39"/>
      <c r="Q12" s="2">
        <f>N12+P12</f>
        <v>0</v>
      </c>
      <c r="R12" s="39"/>
      <c r="S12" s="39"/>
      <c r="T12" s="39"/>
      <c r="U12" s="39"/>
      <c r="V12" s="2">
        <f>S12+U12</f>
        <v>0</v>
      </c>
      <c r="W12" s="39"/>
      <c r="X12" s="39"/>
      <c r="Y12" s="39"/>
      <c r="Z12" s="39"/>
      <c r="AA12" s="39"/>
      <c r="AB12" s="39"/>
      <c r="AC12" s="30">
        <f t="shared" ref="AC12" si="6">B12-G12-L12-P12</f>
        <v>0</v>
      </c>
    </row>
    <row r="13" spans="1:30" x14ac:dyDescent="0.35">
      <c r="A13" s="32"/>
      <c r="B13" s="18"/>
      <c r="C13" s="18"/>
      <c r="D13" s="18"/>
      <c r="E13" s="18"/>
      <c r="F13" s="17"/>
      <c r="G13" s="17"/>
      <c r="H13" s="17"/>
      <c r="I13" s="17"/>
      <c r="J13" s="17"/>
      <c r="K13" s="17"/>
      <c r="L13" s="17"/>
      <c r="M13" s="40"/>
      <c r="N13" s="40"/>
      <c r="O13" s="40"/>
      <c r="P13" s="40"/>
      <c r="Q13" s="17"/>
      <c r="R13" s="40"/>
      <c r="S13" s="40"/>
      <c r="T13" s="40"/>
      <c r="U13" s="40"/>
      <c r="V13" s="17"/>
      <c r="W13" s="40"/>
      <c r="X13" s="40"/>
      <c r="Y13" s="40"/>
      <c r="Z13" s="40"/>
      <c r="AA13" s="40"/>
      <c r="AB13" s="40"/>
      <c r="AC13" s="33"/>
    </row>
    <row r="14" spans="1:30" x14ac:dyDescent="0.35">
      <c r="A14" s="32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40"/>
      <c r="N14" s="40"/>
      <c r="O14" s="40"/>
      <c r="P14" s="40"/>
      <c r="Q14" s="17"/>
      <c r="R14" s="40"/>
      <c r="S14" s="40"/>
      <c r="T14" s="40"/>
      <c r="U14" s="40"/>
      <c r="V14" s="17"/>
      <c r="W14" s="40"/>
      <c r="X14" s="40"/>
      <c r="Y14" s="40"/>
      <c r="Z14" s="40"/>
      <c r="AA14" s="40"/>
      <c r="AB14" s="40"/>
      <c r="AC14" s="34"/>
    </row>
    <row r="15" spans="1:30" x14ac:dyDescent="0.35">
      <c r="A15" s="32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40"/>
      <c r="N15" s="40"/>
      <c r="O15" s="40"/>
      <c r="P15" s="40"/>
      <c r="Q15" s="17"/>
      <c r="R15" s="40"/>
      <c r="S15" s="40"/>
      <c r="T15" s="40"/>
      <c r="U15" s="40"/>
      <c r="V15" s="17"/>
      <c r="W15" s="40"/>
      <c r="X15" s="40"/>
      <c r="Y15" s="40"/>
      <c r="Z15" s="40"/>
      <c r="AA15" s="40"/>
      <c r="AB15" s="40"/>
      <c r="AC15" s="34"/>
    </row>
    <row r="16" spans="1:30" x14ac:dyDescent="0.35">
      <c r="A16" s="32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40"/>
      <c r="N16" s="40"/>
      <c r="O16" s="40"/>
      <c r="P16" s="40"/>
      <c r="Q16" s="17"/>
      <c r="R16" s="40"/>
      <c r="S16" s="40"/>
      <c r="T16" s="40"/>
      <c r="U16" s="40"/>
      <c r="V16" s="17"/>
      <c r="W16" s="40"/>
      <c r="X16" s="40"/>
      <c r="Y16" s="40"/>
      <c r="Z16" s="40"/>
      <c r="AA16" s="40"/>
      <c r="AB16" s="40"/>
      <c r="AC16" s="34"/>
    </row>
    <row r="17" spans="1:29" ht="21.75" thickBot="1" x14ac:dyDescent="0.4">
      <c r="A17" s="35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41"/>
      <c r="N17" s="41"/>
      <c r="O17" s="41"/>
      <c r="P17" s="41"/>
      <c r="Q17" s="36"/>
      <c r="R17" s="41"/>
      <c r="S17" s="41"/>
      <c r="T17" s="41"/>
      <c r="U17" s="41"/>
      <c r="V17" s="36"/>
      <c r="W17" s="41"/>
      <c r="X17" s="41"/>
      <c r="Y17" s="41"/>
      <c r="Z17" s="41"/>
      <c r="AA17" s="41"/>
      <c r="AB17" s="41"/>
      <c r="AC17" s="37"/>
    </row>
  </sheetData>
  <mergeCells count="11">
    <mergeCell ref="W6:Y6"/>
    <mergeCell ref="A1:AC1"/>
    <mergeCell ref="A2:AC2"/>
    <mergeCell ref="A3:AC3"/>
    <mergeCell ref="A5:A7"/>
    <mergeCell ref="C5:L5"/>
    <mergeCell ref="AC5:AC7"/>
    <mergeCell ref="C6:E6"/>
    <mergeCell ref="H6:J6"/>
    <mergeCell ref="M6:O6"/>
    <mergeCell ref="R6:T6"/>
  </mergeCells>
  <pageMargins left="0.16" right="0.21" top="0.75" bottom="0.75" header="0.3" footer="0.3"/>
  <pageSetup paperSize="9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7"/>
  <sheetViews>
    <sheetView topLeftCell="M1" zoomScaleNormal="100" workbookViewId="0">
      <selection activeCell="I14" sqref="I14"/>
    </sheetView>
  </sheetViews>
  <sheetFormatPr defaultRowHeight="21" x14ac:dyDescent="0.35"/>
  <cols>
    <col min="1" max="1" width="79" style="16" customWidth="1"/>
    <col min="2" max="2" width="14.796875" style="16" customWidth="1"/>
    <col min="3" max="3" width="12.59765625" style="16" customWidth="1"/>
    <col min="4" max="4" width="11.59765625" style="16" customWidth="1"/>
    <col min="5" max="5" width="13.59765625" style="16" bestFit="1" customWidth="1"/>
    <col min="6" max="6" width="14.3984375" style="16" bestFit="1" customWidth="1"/>
    <col min="7" max="7" width="14.3984375" style="16" customWidth="1"/>
    <col min="8" max="9" width="13" style="16" bestFit="1" customWidth="1"/>
    <col min="10" max="10" width="12.3984375" style="16" customWidth="1"/>
    <col min="11" max="11" width="13.19921875" style="16" customWidth="1"/>
    <col min="12" max="12" width="14" style="16" bestFit="1" customWidth="1"/>
    <col min="13" max="14" width="14" style="16" customWidth="1"/>
    <col min="15" max="15" width="12.19921875" style="16" customWidth="1"/>
    <col min="16" max="16" width="13" style="16" customWidth="1"/>
    <col min="17" max="19" width="14" style="16" customWidth="1"/>
    <col min="20" max="20" width="14.3984375" style="16" bestFit="1" customWidth="1"/>
    <col min="21" max="21" width="13" style="16" customWidth="1"/>
    <col min="22" max="22" width="14" style="16" bestFit="1" customWidth="1"/>
    <col min="23" max="27" width="14" style="16" customWidth="1"/>
    <col min="28" max="28" width="15.796875" style="16" bestFit="1" customWidth="1"/>
    <col min="29" max="29" width="15.3984375" style="16" customWidth="1"/>
    <col min="30" max="30" width="17.796875" style="16" bestFit="1" customWidth="1"/>
    <col min="31" max="16384" width="9.59765625" style="16"/>
  </cols>
  <sheetData>
    <row r="1" spans="1:30" x14ac:dyDescent="0.35">
      <c r="A1" s="302" t="s">
        <v>113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</row>
    <row r="2" spans="1:30" x14ac:dyDescent="0.35">
      <c r="A2" s="302" t="s">
        <v>30</v>
      </c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</row>
    <row r="3" spans="1:30" x14ac:dyDescent="0.35">
      <c r="A3" s="302" t="s">
        <v>112</v>
      </c>
      <c r="B3" s="302"/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Q3" s="302"/>
      <c r="R3" s="302"/>
      <c r="S3" s="302"/>
      <c r="T3" s="302"/>
      <c r="U3" s="302"/>
      <c r="V3" s="302"/>
      <c r="W3" s="302"/>
      <c r="X3" s="302"/>
      <c r="Y3" s="302"/>
      <c r="Z3" s="302"/>
      <c r="AA3" s="302"/>
      <c r="AB3" s="302"/>
      <c r="AC3" s="302"/>
    </row>
    <row r="4" spans="1:30" ht="21.75" thickBot="1" x14ac:dyDescent="0.4"/>
    <row r="5" spans="1:30" x14ac:dyDescent="0.35">
      <c r="A5" s="303" t="s">
        <v>31</v>
      </c>
      <c r="B5" s="47" t="s">
        <v>44</v>
      </c>
      <c r="C5" s="306" t="s">
        <v>5</v>
      </c>
      <c r="D5" s="307"/>
      <c r="E5" s="307"/>
      <c r="F5" s="307"/>
      <c r="G5" s="307"/>
      <c r="H5" s="307"/>
      <c r="I5" s="307"/>
      <c r="J5" s="307"/>
      <c r="K5" s="307"/>
      <c r="L5" s="307"/>
      <c r="M5" s="170"/>
      <c r="N5" s="170"/>
      <c r="O5" s="170"/>
      <c r="P5" s="170"/>
      <c r="Q5" s="170"/>
      <c r="R5" s="170"/>
      <c r="S5" s="170"/>
      <c r="T5" s="170"/>
      <c r="U5" s="170"/>
      <c r="V5" s="170"/>
      <c r="W5" s="170"/>
      <c r="X5" s="170"/>
      <c r="Y5" s="170"/>
      <c r="Z5" s="170"/>
      <c r="AA5" s="170"/>
      <c r="AB5" s="177"/>
      <c r="AC5" s="321" t="s">
        <v>18</v>
      </c>
    </row>
    <row r="6" spans="1:30" x14ac:dyDescent="0.35">
      <c r="A6" s="304"/>
      <c r="B6" s="3"/>
      <c r="C6" s="308" t="s">
        <v>55</v>
      </c>
      <c r="D6" s="309"/>
      <c r="E6" s="310"/>
      <c r="F6" s="171" t="s">
        <v>45</v>
      </c>
      <c r="G6" s="163" t="s">
        <v>101</v>
      </c>
      <c r="H6" s="308" t="s">
        <v>56</v>
      </c>
      <c r="I6" s="309"/>
      <c r="J6" s="310"/>
      <c r="K6" s="171" t="s">
        <v>45</v>
      </c>
      <c r="L6" s="163" t="s">
        <v>99</v>
      </c>
      <c r="M6" s="308" t="s">
        <v>57</v>
      </c>
      <c r="N6" s="309"/>
      <c r="O6" s="310"/>
      <c r="P6" s="171" t="s">
        <v>45</v>
      </c>
      <c r="Q6" s="163" t="s">
        <v>99</v>
      </c>
      <c r="R6" s="308" t="s">
        <v>108</v>
      </c>
      <c r="S6" s="309"/>
      <c r="T6" s="310"/>
      <c r="U6" s="171" t="s">
        <v>45</v>
      </c>
      <c r="V6" s="163" t="s">
        <v>99</v>
      </c>
      <c r="W6" s="308" t="s">
        <v>110</v>
      </c>
      <c r="X6" s="309"/>
      <c r="Y6" s="310"/>
      <c r="Z6" s="171" t="s">
        <v>45</v>
      </c>
      <c r="AA6" s="163" t="s">
        <v>99</v>
      </c>
      <c r="AB6" s="174" t="s">
        <v>99</v>
      </c>
      <c r="AC6" s="322"/>
    </row>
    <row r="7" spans="1:30" ht="21.75" thickBot="1" x14ac:dyDescent="0.4">
      <c r="A7" s="305"/>
      <c r="B7" s="46" t="s">
        <v>46</v>
      </c>
      <c r="C7" s="45" t="s">
        <v>47</v>
      </c>
      <c r="D7" s="45" t="s">
        <v>48</v>
      </c>
      <c r="E7" s="22" t="s">
        <v>49</v>
      </c>
      <c r="F7" s="48" t="s">
        <v>50</v>
      </c>
      <c r="G7" s="164" t="s">
        <v>102</v>
      </c>
      <c r="H7" s="45" t="s">
        <v>47</v>
      </c>
      <c r="I7" s="45" t="s">
        <v>48</v>
      </c>
      <c r="J7" s="22" t="s">
        <v>49</v>
      </c>
      <c r="K7" s="48" t="s">
        <v>50</v>
      </c>
      <c r="L7" s="164" t="s">
        <v>100</v>
      </c>
      <c r="M7" s="45" t="s">
        <v>47</v>
      </c>
      <c r="N7" s="45" t="s">
        <v>48</v>
      </c>
      <c r="O7" s="22" t="s">
        <v>49</v>
      </c>
      <c r="P7" s="48" t="s">
        <v>50</v>
      </c>
      <c r="Q7" s="164" t="s">
        <v>103</v>
      </c>
      <c r="R7" s="45" t="s">
        <v>47</v>
      </c>
      <c r="S7" s="45" t="s">
        <v>48</v>
      </c>
      <c r="T7" s="22" t="s">
        <v>49</v>
      </c>
      <c r="U7" s="48" t="s">
        <v>50</v>
      </c>
      <c r="V7" s="164" t="s">
        <v>107</v>
      </c>
      <c r="W7" s="45" t="s">
        <v>47</v>
      </c>
      <c r="X7" s="45" t="s">
        <v>48</v>
      </c>
      <c r="Y7" s="22" t="s">
        <v>49</v>
      </c>
      <c r="Z7" s="48" t="s">
        <v>50</v>
      </c>
      <c r="AA7" s="172" t="s">
        <v>111</v>
      </c>
      <c r="AB7" s="175" t="s">
        <v>114</v>
      </c>
      <c r="AC7" s="323"/>
    </row>
    <row r="8" spans="1:30" x14ac:dyDescent="0.35">
      <c r="A8" s="23" t="s">
        <v>51</v>
      </c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38"/>
      <c r="N8" s="38"/>
      <c r="O8" s="38"/>
      <c r="P8" s="38"/>
      <c r="Q8" s="25"/>
      <c r="R8" s="38"/>
      <c r="S8" s="38"/>
      <c r="T8" s="38"/>
      <c r="U8" s="38"/>
      <c r="V8" s="25"/>
      <c r="W8" s="38"/>
      <c r="X8" s="38"/>
      <c r="Y8" s="38"/>
      <c r="Z8" s="38"/>
      <c r="AA8" s="25"/>
      <c r="AB8" s="38"/>
      <c r="AC8" s="178"/>
    </row>
    <row r="9" spans="1:30" x14ac:dyDescent="0.35">
      <c r="A9" s="26" t="s">
        <v>51</v>
      </c>
      <c r="B9" s="43">
        <f t="shared" ref="B9:P9" si="0">SUM(B10:B12)</f>
        <v>1620400</v>
      </c>
      <c r="C9" s="43">
        <f t="shared" si="0"/>
        <v>448400</v>
      </c>
      <c r="D9" s="43">
        <f t="shared" si="0"/>
        <v>414000</v>
      </c>
      <c r="E9" s="43">
        <f>C9-D9</f>
        <v>34400</v>
      </c>
      <c r="F9" s="27">
        <f t="shared" si="0"/>
        <v>195213.8</v>
      </c>
      <c r="G9" s="27">
        <f t="shared" si="0"/>
        <v>609213.80000000005</v>
      </c>
      <c r="H9" s="159">
        <f t="shared" si="0"/>
        <v>85840</v>
      </c>
      <c r="I9" s="159">
        <f t="shared" si="0"/>
        <v>85180</v>
      </c>
      <c r="J9" s="159">
        <f t="shared" si="0"/>
        <v>660</v>
      </c>
      <c r="K9" s="159">
        <f t="shared" si="0"/>
        <v>28010.400000000001</v>
      </c>
      <c r="L9" s="159">
        <f t="shared" si="0"/>
        <v>113190.39999999999</v>
      </c>
      <c r="M9" s="159">
        <f t="shared" si="0"/>
        <v>204880</v>
      </c>
      <c r="N9" s="159">
        <f t="shared" si="0"/>
        <v>196380</v>
      </c>
      <c r="O9" s="159">
        <f t="shared" si="0"/>
        <v>8500</v>
      </c>
      <c r="P9" s="160">
        <f t="shared" si="0"/>
        <v>69163.5</v>
      </c>
      <c r="Q9" s="159">
        <f t="shared" ref="Q9:AA9" si="1">SUM(Q10:Q12)</f>
        <v>265543.5</v>
      </c>
      <c r="R9" s="159">
        <f t="shared" si="1"/>
        <v>199680</v>
      </c>
      <c r="S9" s="159">
        <f t="shared" si="1"/>
        <v>176620</v>
      </c>
      <c r="T9" s="159">
        <f t="shared" si="1"/>
        <v>23060</v>
      </c>
      <c r="U9" s="160">
        <f t="shared" si="1"/>
        <v>93489.2</v>
      </c>
      <c r="V9" s="159">
        <f t="shared" si="1"/>
        <v>270109.2</v>
      </c>
      <c r="W9" s="159">
        <f t="shared" si="1"/>
        <v>217396</v>
      </c>
      <c r="X9" s="159">
        <f t="shared" si="1"/>
        <v>217396</v>
      </c>
      <c r="Y9" s="159">
        <f t="shared" si="1"/>
        <v>0</v>
      </c>
      <c r="Z9" s="160">
        <f t="shared" si="1"/>
        <v>143147</v>
      </c>
      <c r="AA9" s="159">
        <f t="shared" si="1"/>
        <v>360543</v>
      </c>
      <c r="AB9" s="173">
        <f>G9+L9+Q9+V9+AA9</f>
        <v>1618599.9000000001</v>
      </c>
      <c r="AC9" s="179">
        <f>B9-AB9</f>
        <v>1800.0999999998603</v>
      </c>
      <c r="AD9" s="176"/>
    </row>
    <row r="10" spans="1:30" x14ac:dyDescent="0.35">
      <c r="A10" s="28" t="s">
        <v>52</v>
      </c>
      <c r="B10" s="44">
        <v>673400</v>
      </c>
      <c r="C10" s="42">
        <v>201600</v>
      </c>
      <c r="D10" s="42">
        <v>168300</v>
      </c>
      <c r="E10" s="42">
        <f>C10-D10</f>
        <v>33300</v>
      </c>
      <c r="F10" s="2">
        <v>65956</v>
      </c>
      <c r="G10" s="165">
        <f>D10+F10</f>
        <v>234256</v>
      </c>
      <c r="H10" s="158">
        <v>41040</v>
      </c>
      <c r="I10" s="158">
        <v>40380</v>
      </c>
      <c r="J10" s="158">
        <f>H10-I10</f>
        <v>660</v>
      </c>
      <c r="K10" s="158">
        <f>9310+500+1400</f>
        <v>11210</v>
      </c>
      <c r="L10" s="166">
        <f>I10+K10</f>
        <v>51590</v>
      </c>
      <c r="M10" s="161">
        <v>67680</v>
      </c>
      <c r="N10" s="161">
        <f>67680</f>
        <v>67680</v>
      </c>
      <c r="O10" s="161">
        <f>M10-N10</f>
        <v>0</v>
      </c>
      <c r="P10" s="161">
        <f>2593.2+17816.4</f>
        <v>20409.600000000002</v>
      </c>
      <c r="Q10" s="166">
        <f>N10+P10</f>
        <v>88089.600000000006</v>
      </c>
      <c r="R10" s="161">
        <v>74880</v>
      </c>
      <c r="S10" s="161">
        <f>35460+35460</f>
        <v>70920</v>
      </c>
      <c r="T10" s="161">
        <f>R10-S10</f>
        <v>3960</v>
      </c>
      <c r="U10" s="161">
        <f>22380+20712</f>
        <v>43092</v>
      </c>
      <c r="V10" s="166">
        <f>S10+U10</f>
        <v>114012</v>
      </c>
      <c r="W10" s="161">
        <v>121636</v>
      </c>
      <c r="X10" s="161">
        <f>78336+43300</f>
        <v>121636</v>
      </c>
      <c r="Y10" s="161">
        <v>0</v>
      </c>
      <c r="Z10" s="161">
        <f>38157+13330</f>
        <v>51487</v>
      </c>
      <c r="AA10" s="166">
        <f>X10+Z10</f>
        <v>173123</v>
      </c>
      <c r="AB10" s="173">
        <f t="shared" ref="AB10:AB11" si="2">G10+L10+Q10+V10+AA10</f>
        <v>661070.6</v>
      </c>
      <c r="AC10" s="179">
        <f t="shared" ref="AC10:AC11" si="3">B10-AB10</f>
        <v>12329.400000000023</v>
      </c>
      <c r="AD10" s="176"/>
    </row>
    <row r="11" spans="1:30" x14ac:dyDescent="0.35">
      <c r="A11" s="31" t="s">
        <v>53</v>
      </c>
      <c r="B11" s="44">
        <v>947000</v>
      </c>
      <c r="C11" s="42">
        <v>246800</v>
      </c>
      <c r="D11" s="42">
        <v>245700</v>
      </c>
      <c r="E11" s="42">
        <f>C11-D11</f>
        <v>1100</v>
      </c>
      <c r="F11" s="2">
        <v>129257.8</v>
      </c>
      <c r="G11" s="165">
        <f t="shared" ref="G11:G12" si="4">D11+F11</f>
        <v>374957.8</v>
      </c>
      <c r="H11" s="158">
        <v>44800</v>
      </c>
      <c r="I11" s="158">
        <v>44800</v>
      </c>
      <c r="J11" s="158">
        <f>H11-I11</f>
        <v>0</v>
      </c>
      <c r="K11" s="158">
        <f>14928+500+1372.4</f>
        <v>16800.400000000001</v>
      </c>
      <c r="L11" s="166">
        <f>I11+K11</f>
        <v>61600.4</v>
      </c>
      <c r="M11" s="161">
        <v>137200</v>
      </c>
      <c r="N11" s="161">
        <f>66300+62400</f>
        <v>128700</v>
      </c>
      <c r="O11" s="161">
        <f>M11-N11</f>
        <v>8500</v>
      </c>
      <c r="P11" s="161">
        <f>23005.5+25748.4</f>
        <v>48753.9</v>
      </c>
      <c r="Q11" s="166">
        <f>N11+P11</f>
        <v>177453.9</v>
      </c>
      <c r="R11" s="161">
        <v>124800</v>
      </c>
      <c r="S11" s="161">
        <f>61300+44400</f>
        <v>105700</v>
      </c>
      <c r="T11" s="161">
        <f>R11-S11</f>
        <v>19100</v>
      </c>
      <c r="U11" s="161">
        <f>25897.2+24500</f>
        <v>50397.2</v>
      </c>
      <c r="V11" s="166">
        <f>S11+U11</f>
        <v>156097.20000000001</v>
      </c>
      <c r="W11" s="161">
        <v>95760</v>
      </c>
      <c r="X11" s="161">
        <v>95760</v>
      </c>
      <c r="Y11" s="161">
        <v>0</v>
      </c>
      <c r="Z11" s="161">
        <f>45830+45830</f>
        <v>91660</v>
      </c>
      <c r="AA11" s="166">
        <f>X11+Z11</f>
        <v>187420</v>
      </c>
      <c r="AB11" s="173">
        <f t="shared" si="2"/>
        <v>957529.3</v>
      </c>
      <c r="AC11" s="179">
        <f t="shared" si="3"/>
        <v>-10529.300000000047</v>
      </c>
      <c r="AD11" s="176"/>
    </row>
    <row r="12" spans="1:30" x14ac:dyDescent="0.35">
      <c r="A12" s="28" t="s">
        <v>54</v>
      </c>
      <c r="B12" s="44">
        <v>0</v>
      </c>
      <c r="C12" s="44"/>
      <c r="D12" s="44"/>
      <c r="E12" s="42"/>
      <c r="F12" s="29"/>
      <c r="G12" s="2">
        <f t="shared" si="4"/>
        <v>0</v>
      </c>
      <c r="H12" s="29">
        <v>0</v>
      </c>
      <c r="I12" s="29">
        <v>0</v>
      </c>
      <c r="J12" s="29"/>
      <c r="K12" s="29"/>
      <c r="L12" s="2">
        <f>I12+K12</f>
        <v>0</v>
      </c>
      <c r="M12" s="39"/>
      <c r="N12" s="39"/>
      <c r="O12" s="39"/>
      <c r="P12" s="39"/>
      <c r="Q12" s="2">
        <f>N12+P12</f>
        <v>0</v>
      </c>
      <c r="R12" s="39"/>
      <c r="S12" s="39"/>
      <c r="T12" s="39"/>
      <c r="U12" s="39"/>
      <c r="V12" s="2">
        <f>S12+U12</f>
        <v>0</v>
      </c>
      <c r="W12" s="39"/>
      <c r="X12" s="39"/>
      <c r="Y12" s="39"/>
      <c r="Z12" s="39"/>
      <c r="AA12" s="39"/>
      <c r="AB12" s="39"/>
      <c r="AC12" s="30">
        <f t="shared" ref="AC12" si="5">B12-G12-L12-P12</f>
        <v>0</v>
      </c>
    </row>
    <row r="13" spans="1:30" x14ac:dyDescent="0.35">
      <c r="A13" s="32"/>
      <c r="B13" s="18"/>
      <c r="C13" s="18"/>
      <c r="D13" s="18"/>
      <c r="E13" s="18"/>
      <c r="F13" s="17"/>
      <c r="G13" s="17"/>
      <c r="H13" s="17"/>
      <c r="I13" s="17"/>
      <c r="J13" s="17"/>
      <c r="K13" s="17"/>
      <c r="L13" s="17"/>
      <c r="M13" s="40"/>
      <c r="N13" s="40"/>
      <c r="O13" s="40"/>
      <c r="P13" s="40"/>
      <c r="Q13" s="17"/>
      <c r="R13" s="40"/>
      <c r="S13" s="40"/>
      <c r="T13" s="40"/>
      <c r="U13" s="40"/>
      <c r="V13" s="17"/>
      <c r="W13" s="40"/>
      <c r="X13" s="40"/>
      <c r="Y13" s="40"/>
      <c r="Z13" s="40"/>
      <c r="AA13" s="40"/>
      <c r="AB13" s="40"/>
      <c r="AC13" s="33"/>
    </row>
    <row r="14" spans="1:30" x14ac:dyDescent="0.35">
      <c r="A14" s="32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40"/>
      <c r="N14" s="40"/>
      <c r="O14" s="40"/>
      <c r="P14" s="40"/>
      <c r="Q14" s="17"/>
      <c r="R14" s="40"/>
      <c r="S14" s="40"/>
      <c r="T14" s="40"/>
      <c r="U14" s="40"/>
      <c r="V14" s="17"/>
      <c r="W14" s="40"/>
      <c r="X14" s="40"/>
      <c r="Y14" s="40"/>
      <c r="Z14" s="40"/>
      <c r="AA14" s="40"/>
      <c r="AB14" s="40"/>
      <c r="AC14" s="34"/>
    </row>
    <row r="15" spans="1:30" x14ac:dyDescent="0.35">
      <c r="A15" s="32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40"/>
      <c r="N15" s="40"/>
      <c r="O15" s="40"/>
      <c r="P15" s="40"/>
      <c r="Q15" s="17"/>
      <c r="R15" s="40"/>
      <c r="S15" s="40"/>
      <c r="T15" s="40"/>
      <c r="U15" s="40"/>
      <c r="V15" s="17"/>
      <c r="W15" s="40"/>
      <c r="X15" s="40"/>
      <c r="Y15" s="40"/>
      <c r="Z15" s="40"/>
      <c r="AA15" s="40"/>
      <c r="AB15" s="40"/>
      <c r="AC15" s="34"/>
    </row>
    <row r="16" spans="1:30" x14ac:dyDescent="0.35">
      <c r="A16" s="32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40"/>
      <c r="N16" s="40"/>
      <c r="O16" s="40"/>
      <c r="P16" s="40"/>
      <c r="Q16" s="17"/>
      <c r="R16" s="40"/>
      <c r="S16" s="40"/>
      <c r="T16" s="40"/>
      <c r="U16" s="40"/>
      <c r="V16" s="17"/>
      <c r="W16" s="40"/>
      <c r="X16" s="40"/>
      <c r="Y16" s="40"/>
      <c r="Z16" s="40"/>
      <c r="AA16" s="40"/>
      <c r="AB16" s="40"/>
      <c r="AC16" s="34"/>
    </row>
    <row r="17" spans="1:29" ht="21.75" thickBot="1" x14ac:dyDescent="0.4">
      <c r="A17" s="35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41"/>
      <c r="N17" s="41"/>
      <c r="O17" s="41"/>
      <c r="P17" s="41"/>
      <c r="Q17" s="36"/>
      <c r="R17" s="41"/>
      <c r="S17" s="41"/>
      <c r="T17" s="41"/>
      <c r="U17" s="41"/>
      <c r="V17" s="36"/>
      <c r="W17" s="41"/>
      <c r="X17" s="41"/>
      <c r="Y17" s="41"/>
      <c r="Z17" s="41"/>
      <c r="AA17" s="41"/>
      <c r="AB17" s="41"/>
      <c r="AC17" s="37"/>
    </row>
  </sheetData>
  <mergeCells count="11">
    <mergeCell ref="W6:Y6"/>
    <mergeCell ref="A1:AC1"/>
    <mergeCell ref="A2:AC2"/>
    <mergeCell ref="A3:AC3"/>
    <mergeCell ref="A5:A7"/>
    <mergeCell ref="C5:L5"/>
    <mergeCell ref="AC5:AC7"/>
    <mergeCell ref="C6:E6"/>
    <mergeCell ref="H6:J6"/>
    <mergeCell ref="M6:O6"/>
    <mergeCell ref="R6:T6"/>
  </mergeCells>
  <pageMargins left="0.16" right="0.21" top="0.75" bottom="0.75" header="0.3" footer="0.3"/>
  <pageSetup paperSize="9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zoomScaleNormal="100" workbookViewId="0">
      <pane ySplit="6" topLeftCell="A10" activePane="bottomLeft" state="frozen"/>
      <selection activeCell="F15" sqref="F15"/>
      <selection pane="bottomLeft" activeCell="F4" sqref="F4"/>
    </sheetView>
  </sheetViews>
  <sheetFormatPr defaultRowHeight="24.95" customHeight="1" x14ac:dyDescent="0.35"/>
  <cols>
    <col min="1" max="1" width="79.19921875" style="62" customWidth="1"/>
    <col min="2" max="2" width="20.59765625" style="152" bestFit="1" customWidth="1"/>
    <col min="3" max="3" width="20.59765625" style="62" customWidth="1"/>
    <col min="4" max="4" width="20.59765625" style="62" bestFit="1" customWidth="1"/>
    <col min="5" max="5" width="22.3984375" style="62" bestFit="1" customWidth="1"/>
    <col min="6" max="6" width="20.796875" style="62" customWidth="1"/>
    <col min="7" max="7" width="13.3984375" style="62" customWidth="1"/>
    <col min="8" max="8" width="3.3984375" style="62" customWidth="1"/>
    <col min="9" max="9" width="9.59765625" style="62"/>
    <col min="10" max="10" width="21.19921875" style="62" bestFit="1" customWidth="1"/>
    <col min="11" max="16384" width="9.59765625" style="62"/>
  </cols>
  <sheetData>
    <row r="1" spans="1:7" ht="24.95" customHeight="1" x14ac:dyDescent="0.35">
      <c r="A1" s="302" t="s">
        <v>78</v>
      </c>
      <c r="B1" s="302"/>
      <c r="C1" s="302"/>
      <c r="D1" s="302"/>
      <c r="E1" s="302"/>
      <c r="F1" s="302"/>
      <c r="G1" s="302"/>
    </row>
    <row r="2" spans="1:7" ht="24.95" customHeight="1" x14ac:dyDescent="0.35">
      <c r="A2" s="302" t="s">
        <v>2</v>
      </c>
      <c r="B2" s="302"/>
      <c r="C2" s="302"/>
      <c r="D2" s="302"/>
      <c r="E2" s="302"/>
      <c r="F2" s="302"/>
      <c r="G2" s="302"/>
    </row>
    <row r="3" spans="1:7" ht="24.95" customHeight="1" x14ac:dyDescent="0.35">
      <c r="A3" s="318" t="s">
        <v>115</v>
      </c>
      <c r="B3" s="318"/>
      <c r="C3" s="318"/>
      <c r="D3" s="318"/>
      <c r="E3" s="318"/>
      <c r="F3" s="318"/>
      <c r="G3" s="318"/>
    </row>
    <row r="4" spans="1:7" ht="24.95" customHeight="1" thickBot="1" x14ac:dyDescent="0.4">
      <c r="A4" s="181"/>
      <c r="B4" s="181"/>
      <c r="C4" s="181"/>
      <c r="D4" s="181"/>
      <c r="E4" s="181"/>
      <c r="F4" s="63" t="s">
        <v>116</v>
      </c>
      <c r="G4" s="181"/>
    </row>
    <row r="5" spans="1:7" ht="24.95" customHeight="1" x14ac:dyDescent="0.35">
      <c r="A5" s="319" t="s">
        <v>3</v>
      </c>
      <c r="B5" s="64" t="s">
        <v>65</v>
      </c>
      <c r="C5" s="65" t="s">
        <v>8</v>
      </c>
      <c r="D5" s="66" t="s">
        <v>6</v>
      </c>
      <c r="E5" s="65" t="s">
        <v>24</v>
      </c>
      <c r="F5" s="67" t="s">
        <v>9</v>
      </c>
      <c r="G5" s="68" t="s">
        <v>28</v>
      </c>
    </row>
    <row r="6" spans="1:7" ht="24.95" customHeight="1" thickBot="1" x14ac:dyDescent="0.4">
      <c r="A6" s="320"/>
      <c r="B6" s="69" t="s">
        <v>4</v>
      </c>
      <c r="C6" s="70" t="s">
        <v>23</v>
      </c>
      <c r="D6" s="71" t="s">
        <v>7</v>
      </c>
      <c r="E6" s="70" t="s">
        <v>25</v>
      </c>
      <c r="F6" s="72" t="s">
        <v>68</v>
      </c>
      <c r="G6" s="73" t="s">
        <v>5</v>
      </c>
    </row>
    <row r="7" spans="1:7" ht="24.95" customHeight="1" thickBot="1" x14ac:dyDescent="0.4">
      <c r="A7" s="74" t="s">
        <v>11</v>
      </c>
      <c r="B7" s="75">
        <f>B8+B59</f>
        <v>6262554</v>
      </c>
      <c r="C7" s="75">
        <f>C8+C59</f>
        <v>109800</v>
      </c>
      <c r="D7" s="75">
        <f>D8+D59</f>
        <v>6152754</v>
      </c>
      <c r="E7" s="75">
        <f>E8+E59</f>
        <v>6262554</v>
      </c>
      <c r="F7" s="75">
        <f>F8+F59</f>
        <v>0</v>
      </c>
      <c r="G7" s="76">
        <f>E7/B7*100</f>
        <v>100</v>
      </c>
    </row>
    <row r="8" spans="1:7" ht="24.95" customHeight="1" thickBot="1" x14ac:dyDescent="0.4">
      <c r="A8" s="77" t="s">
        <v>1</v>
      </c>
      <c r="B8" s="78">
        <f>B9+B20+B36+B49+B55</f>
        <v>6030234</v>
      </c>
      <c r="C8" s="78">
        <f t="shared" ref="C8:G8" si="0">C9+C20+C36+C49+C55</f>
        <v>109800</v>
      </c>
      <c r="D8" s="78">
        <f t="shared" si="0"/>
        <v>5920434</v>
      </c>
      <c r="E8" s="78">
        <f t="shared" si="0"/>
        <v>6030234</v>
      </c>
      <c r="F8" s="78">
        <f t="shared" si="0"/>
        <v>0</v>
      </c>
      <c r="G8" s="78">
        <f t="shared" si="0"/>
        <v>500</v>
      </c>
    </row>
    <row r="9" spans="1:7" ht="42" x14ac:dyDescent="0.35">
      <c r="A9" s="79" t="s">
        <v>59</v>
      </c>
      <c r="B9" s="80">
        <f t="shared" ref="B9:F9" si="1">B10+B17</f>
        <v>299950</v>
      </c>
      <c r="C9" s="80">
        <f t="shared" si="1"/>
        <v>0</v>
      </c>
      <c r="D9" s="80">
        <f t="shared" si="1"/>
        <v>299950</v>
      </c>
      <c r="E9" s="80">
        <f t="shared" si="1"/>
        <v>299950</v>
      </c>
      <c r="F9" s="80">
        <f t="shared" si="1"/>
        <v>0</v>
      </c>
      <c r="G9" s="81">
        <f>E9*100/B9</f>
        <v>100</v>
      </c>
    </row>
    <row r="10" spans="1:7" ht="42" x14ac:dyDescent="0.35">
      <c r="A10" s="82" t="s">
        <v>79</v>
      </c>
      <c r="B10" s="83">
        <f>B12+B14+B16</f>
        <v>281000</v>
      </c>
      <c r="C10" s="83">
        <f t="shared" ref="C10:F10" si="2">C12+C14+C16</f>
        <v>0</v>
      </c>
      <c r="D10" s="83">
        <f t="shared" si="2"/>
        <v>281000</v>
      </c>
      <c r="E10" s="83">
        <f t="shared" si="2"/>
        <v>281000</v>
      </c>
      <c r="F10" s="83">
        <f t="shared" si="2"/>
        <v>0</v>
      </c>
      <c r="G10" s="84">
        <f>E10*100/B10</f>
        <v>100</v>
      </c>
    </row>
    <row r="11" spans="1:7" ht="21" x14ac:dyDescent="0.35">
      <c r="A11" s="85" t="s">
        <v>80</v>
      </c>
      <c r="B11" s="83"/>
      <c r="C11" s="83"/>
      <c r="D11" s="83"/>
      <c r="E11" s="83"/>
      <c r="F11" s="83"/>
      <c r="G11" s="84"/>
    </row>
    <row r="12" spans="1:7" ht="21" x14ac:dyDescent="0.35">
      <c r="A12" s="86" t="s">
        <v>19</v>
      </c>
      <c r="B12" s="87">
        <v>30000</v>
      </c>
      <c r="C12" s="87"/>
      <c r="D12" s="87">
        <v>30000</v>
      </c>
      <c r="E12" s="87">
        <f>C12+D12</f>
        <v>30000</v>
      </c>
      <c r="F12" s="87">
        <f>B12-E12</f>
        <v>0</v>
      </c>
      <c r="G12" s="88">
        <f>E12*100/B12</f>
        <v>100</v>
      </c>
    </row>
    <row r="13" spans="1:7" ht="21" x14ac:dyDescent="0.35">
      <c r="A13" s="85" t="s">
        <v>81</v>
      </c>
      <c r="B13" s="83"/>
      <c r="C13" s="83"/>
      <c r="D13" s="83"/>
      <c r="E13" s="83"/>
      <c r="F13" s="83"/>
      <c r="G13" s="84"/>
    </row>
    <row r="14" spans="1:7" ht="21" x14ac:dyDescent="0.35">
      <c r="A14" s="86" t="s">
        <v>19</v>
      </c>
      <c r="B14" s="87">
        <v>221000</v>
      </c>
      <c r="C14" s="87">
        <v>0</v>
      </c>
      <c r="D14" s="87">
        <v>221000</v>
      </c>
      <c r="E14" s="87">
        <f>C14+D14</f>
        <v>221000</v>
      </c>
      <c r="F14" s="87">
        <f>B14-E14</f>
        <v>0</v>
      </c>
      <c r="G14" s="88">
        <f>E14*100/B14</f>
        <v>100</v>
      </c>
    </row>
    <row r="15" spans="1:7" ht="21" x14ac:dyDescent="0.35">
      <c r="A15" s="85" t="s">
        <v>82</v>
      </c>
      <c r="B15" s="83"/>
      <c r="C15" s="83"/>
      <c r="D15" s="83"/>
      <c r="E15" s="83"/>
      <c r="F15" s="83"/>
      <c r="G15" s="84"/>
    </row>
    <row r="16" spans="1:7" ht="21" x14ac:dyDescent="0.35">
      <c r="A16" s="86" t="s">
        <v>77</v>
      </c>
      <c r="B16" s="87">
        <v>30000</v>
      </c>
      <c r="C16" s="87">
        <v>0</v>
      </c>
      <c r="D16" s="87">
        <v>30000</v>
      </c>
      <c r="E16" s="87">
        <f>C16+D16</f>
        <v>30000</v>
      </c>
      <c r="F16" s="87">
        <f>B16-E16</f>
        <v>0</v>
      </c>
      <c r="G16" s="88">
        <f>E16*100/B16</f>
        <v>100</v>
      </c>
    </row>
    <row r="17" spans="1:10" ht="42" x14ac:dyDescent="0.35">
      <c r="A17" s="89" t="s">
        <v>83</v>
      </c>
      <c r="B17" s="83">
        <f>B19+B18</f>
        <v>18950</v>
      </c>
      <c r="C17" s="83">
        <f t="shared" ref="C17:F17" si="3">C19+C18</f>
        <v>0</v>
      </c>
      <c r="D17" s="83">
        <f t="shared" si="3"/>
        <v>18950</v>
      </c>
      <c r="E17" s="83">
        <f t="shared" si="3"/>
        <v>18950</v>
      </c>
      <c r="F17" s="83">
        <f t="shared" si="3"/>
        <v>0</v>
      </c>
      <c r="G17" s="84"/>
    </row>
    <row r="18" spans="1:10" s="93" customFormat="1" ht="21" x14ac:dyDescent="0.35">
      <c r="A18" s="90" t="s">
        <v>76</v>
      </c>
      <c r="B18" s="87">
        <v>1450</v>
      </c>
      <c r="C18" s="87"/>
      <c r="D18" s="87">
        <v>1450</v>
      </c>
      <c r="E18" s="87">
        <f>C18+D18</f>
        <v>1450</v>
      </c>
      <c r="F18" s="91">
        <f>B18-E18</f>
        <v>0</v>
      </c>
      <c r="G18" s="92">
        <f t="shared" ref="G18:G23" si="4">E18*100/B18</f>
        <v>100</v>
      </c>
    </row>
    <row r="19" spans="1:10" ht="21.75" thickBot="1" x14ac:dyDescent="0.4">
      <c r="A19" s="86" t="s">
        <v>22</v>
      </c>
      <c r="B19" s="91">
        <v>17500</v>
      </c>
      <c r="C19" s="91"/>
      <c r="D19" s="91">
        <v>17500</v>
      </c>
      <c r="E19" s="87">
        <f>C19+D19</f>
        <v>17500</v>
      </c>
      <c r="F19" s="87">
        <f>B19-E19</f>
        <v>0</v>
      </c>
      <c r="G19" s="88">
        <f t="shared" si="4"/>
        <v>100</v>
      </c>
    </row>
    <row r="20" spans="1:10" ht="42" x14ac:dyDescent="0.35">
      <c r="A20" s="79" t="s">
        <v>60</v>
      </c>
      <c r="B20" s="80">
        <f>B21+B24+B26+B29+B32+B34</f>
        <v>2219400</v>
      </c>
      <c r="C20" s="80">
        <f t="shared" ref="C20:F20" si="5">C21+C24+C26+C29+C32+C34</f>
        <v>0</v>
      </c>
      <c r="D20" s="80">
        <f t="shared" si="5"/>
        <v>2219400</v>
      </c>
      <c r="E20" s="80">
        <f t="shared" si="5"/>
        <v>2219400</v>
      </c>
      <c r="F20" s="80">
        <f t="shared" si="5"/>
        <v>0</v>
      </c>
      <c r="G20" s="81">
        <f t="shared" si="4"/>
        <v>100</v>
      </c>
    </row>
    <row r="21" spans="1:10" ht="42" x14ac:dyDescent="0.35">
      <c r="A21" s="89" t="s">
        <v>84</v>
      </c>
      <c r="B21" s="83">
        <f>B22+B23</f>
        <v>173400</v>
      </c>
      <c r="C21" s="83">
        <f t="shared" ref="C21:F21" si="6">C22+C23</f>
        <v>0</v>
      </c>
      <c r="D21" s="83">
        <f t="shared" si="6"/>
        <v>173400</v>
      </c>
      <c r="E21" s="83">
        <f t="shared" si="6"/>
        <v>173400</v>
      </c>
      <c r="F21" s="83">
        <f t="shared" si="6"/>
        <v>0</v>
      </c>
      <c r="G21" s="84">
        <f t="shared" si="4"/>
        <v>100</v>
      </c>
    </row>
    <row r="22" spans="1:10" ht="24.95" customHeight="1" x14ac:dyDescent="0.35">
      <c r="A22" s="86" t="s">
        <v>12</v>
      </c>
      <c r="B22" s="94">
        <v>160800</v>
      </c>
      <c r="C22" s="91">
        <v>0</v>
      </c>
      <c r="D22" s="91">
        <v>160800</v>
      </c>
      <c r="E22" s="87">
        <f>C22+D22</f>
        <v>160800</v>
      </c>
      <c r="F22" s="91">
        <f>B22-E22</f>
        <v>0</v>
      </c>
      <c r="G22" s="92">
        <f t="shared" si="4"/>
        <v>100</v>
      </c>
    </row>
    <row r="23" spans="1:10" ht="24.95" customHeight="1" x14ac:dyDescent="0.35">
      <c r="A23" s="86" t="s">
        <v>85</v>
      </c>
      <c r="B23" s="94">
        <v>12600</v>
      </c>
      <c r="C23" s="91"/>
      <c r="D23" s="91">
        <v>12600</v>
      </c>
      <c r="E23" s="87">
        <f>C23+D23</f>
        <v>12600</v>
      </c>
      <c r="F23" s="91">
        <f>B23-E23</f>
        <v>0</v>
      </c>
      <c r="G23" s="92">
        <f t="shared" si="4"/>
        <v>100</v>
      </c>
    </row>
    <row r="24" spans="1:10" ht="24.95" customHeight="1" x14ac:dyDescent="0.35">
      <c r="A24" s="89" t="s">
        <v>86</v>
      </c>
      <c r="B24" s="95">
        <f>B25</f>
        <v>46000</v>
      </c>
      <c r="C24" s="83">
        <f t="shared" ref="C24:F24" si="7">C25</f>
        <v>0</v>
      </c>
      <c r="D24" s="83">
        <f t="shared" si="7"/>
        <v>46000</v>
      </c>
      <c r="E24" s="83">
        <f t="shared" si="7"/>
        <v>46000</v>
      </c>
      <c r="F24" s="83">
        <f t="shared" si="7"/>
        <v>0</v>
      </c>
      <c r="G24" s="84"/>
    </row>
    <row r="25" spans="1:10" ht="24.95" customHeight="1" x14ac:dyDescent="0.35">
      <c r="A25" s="86" t="s">
        <v>12</v>
      </c>
      <c r="B25" s="94">
        <v>46000</v>
      </c>
      <c r="C25" s="91">
        <v>0</v>
      </c>
      <c r="D25" s="91">
        <v>46000</v>
      </c>
      <c r="E25" s="87">
        <f>C25+D25</f>
        <v>46000</v>
      </c>
      <c r="F25" s="91">
        <f>B25-E25</f>
        <v>0</v>
      </c>
      <c r="G25" s="92">
        <f>E25*100/B25</f>
        <v>100</v>
      </c>
    </row>
    <row r="26" spans="1:10" ht="42" x14ac:dyDescent="0.35">
      <c r="A26" s="82" t="s">
        <v>87</v>
      </c>
      <c r="B26" s="95">
        <f>B27+B28</f>
        <v>1651000</v>
      </c>
      <c r="C26" s="83">
        <f t="shared" ref="C26:F26" si="8">C27+C28</f>
        <v>0</v>
      </c>
      <c r="D26" s="83">
        <f t="shared" si="8"/>
        <v>1651000</v>
      </c>
      <c r="E26" s="83">
        <f t="shared" si="8"/>
        <v>1651000</v>
      </c>
      <c r="F26" s="83">
        <f t="shared" si="8"/>
        <v>0</v>
      </c>
      <c r="G26" s="84"/>
    </row>
    <row r="27" spans="1:10" ht="24.95" customHeight="1" x14ac:dyDescent="0.35">
      <c r="A27" s="86" t="s">
        <v>12</v>
      </c>
      <c r="B27" s="94">
        <v>611000</v>
      </c>
      <c r="C27" s="91">
        <v>0</v>
      </c>
      <c r="D27" s="91">
        <v>611000</v>
      </c>
      <c r="E27" s="87">
        <f>C27+D27</f>
        <v>611000</v>
      </c>
      <c r="F27" s="91">
        <f>B27-E27</f>
        <v>0</v>
      </c>
      <c r="G27" s="92">
        <f>E27*100/B27</f>
        <v>100</v>
      </c>
    </row>
    <row r="28" spans="1:10" ht="24.95" customHeight="1" x14ac:dyDescent="0.35">
      <c r="A28" s="86" t="s">
        <v>64</v>
      </c>
      <c r="B28" s="94">
        <v>1040000</v>
      </c>
      <c r="C28" s="91">
        <v>0</v>
      </c>
      <c r="D28" s="91">
        <v>1040000</v>
      </c>
      <c r="E28" s="87">
        <f>C28+D28</f>
        <v>1040000</v>
      </c>
      <c r="F28" s="91">
        <f>B28-E28</f>
        <v>0</v>
      </c>
      <c r="G28" s="92">
        <f>E28*100/B28</f>
        <v>100</v>
      </c>
      <c r="J28" s="62">
        <f>1386495.66-583335.66</f>
        <v>803159.99999999988</v>
      </c>
    </row>
    <row r="29" spans="1:10" ht="24.95" customHeight="1" x14ac:dyDescent="0.35">
      <c r="A29" s="162" t="s">
        <v>109</v>
      </c>
      <c r="B29" s="95">
        <f>B30+B31</f>
        <v>79000</v>
      </c>
      <c r="C29" s="83">
        <f t="shared" ref="C29:F29" si="9">C30+C31</f>
        <v>0</v>
      </c>
      <c r="D29" s="83">
        <f t="shared" si="9"/>
        <v>79000</v>
      </c>
      <c r="E29" s="83">
        <f t="shared" si="9"/>
        <v>79000</v>
      </c>
      <c r="F29" s="83">
        <f t="shared" si="9"/>
        <v>0</v>
      </c>
      <c r="G29" s="96"/>
    </row>
    <row r="30" spans="1:10" s="98" customFormat="1" ht="24.95" customHeight="1" x14ac:dyDescent="0.35">
      <c r="A30" s="97" t="s">
        <v>69</v>
      </c>
      <c r="B30" s="94">
        <v>49000</v>
      </c>
      <c r="C30" s="91"/>
      <c r="D30" s="91">
        <v>49000</v>
      </c>
      <c r="E30" s="87">
        <f>C30+D30</f>
        <v>49000</v>
      </c>
      <c r="F30" s="91">
        <f>B30-E30</f>
        <v>0</v>
      </c>
      <c r="G30" s="92">
        <f>E30*100/B30</f>
        <v>100</v>
      </c>
    </row>
    <row r="31" spans="1:10" s="98" customFormat="1" ht="24.95" customHeight="1" x14ac:dyDescent="0.35">
      <c r="A31" s="97" t="s">
        <v>70</v>
      </c>
      <c r="B31" s="94">
        <v>30000</v>
      </c>
      <c r="C31" s="91"/>
      <c r="D31" s="91">
        <v>30000</v>
      </c>
      <c r="E31" s="87">
        <f>C31+D31</f>
        <v>30000</v>
      </c>
      <c r="F31" s="91">
        <f>B31-E31</f>
        <v>0</v>
      </c>
      <c r="G31" s="92">
        <f>E31*100/B31</f>
        <v>100</v>
      </c>
    </row>
    <row r="32" spans="1:10" ht="42" x14ac:dyDescent="0.35">
      <c r="A32" s="89" t="s">
        <v>88</v>
      </c>
      <c r="B32" s="95">
        <f>B33</f>
        <v>225000</v>
      </c>
      <c r="C32" s="95">
        <f t="shared" ref="C32:F34" si="10">C33</f>
        <v>0</v>
      </c>
      <c r="D32" s="99">
        <f t="shared" si="10"/>
        <v>225000</v>
      </c>
      <c r="E32" s="83">
        <f t="shared" si="10"/>
        <v>225000</v>
      </c>
      <c r="F32" s="83">
        <f t="shared" si="10"/>
        <v>0</v>
      </c>
      <c r="G32" s="84"/>
    </row>
    <row r="33" spans="1:10" ht="21" x14ac:dyDescent="0.35">
      <c r="A33" s="86" t="s">
        <v>12</v>
      </c>
      <c r="B33" s="94">
        <v>225000</v>
      </c>
      <c r="C33" s="91"/>
      <c r="D33" s="91">
        <v>225000</v>
      </c>
      <c r="E33" s="87">
        <f>C33+D33</f>
        <v>225000</v>
      </c>
      <c r="F33" s="91">
        <f>B33-E33</f>
        <v>0</v>
      </c>
      <c r="G33" s="92">
        <f>E33*100/B33</f>
        <v>100</v>
      </c>
    </row>
    <row r="34" spans="1:10" ht="42" x14ac:dyDescent="0.35">
      <c r="A34" s="82" t="s">
        <v>89</v>
      </c>
      <c r="B34" s="95">
        <f>B35</f>
        <v>45000</v>
      </c>
      <c r="C34" s="95">
        <f t="shared" si="10"/>
        <v>0</v>
      </c>
      <c r="D34" s="99">
        <f t="shared" si="10"/>
        <v>45000</v>
      </c>
      <c r="E34" s="83">
        <f t="shared" si="10"/>
        <v>45000</v>
      </c>
      <c r="F34" s="83">
        <f t="shared" si="10"/>
        <v>0</v>
      </c>
      <c r="G34" s="84"/>
    </row>
    <row r="35" spans="1:10" ht="21.75" thickBot="1" x14ac:dyDescent="0.4">
      <c r="A35" s="100" t="s">
        <v>12</v>
      </c>
      <c r="B35" s="101">
        <v>45000</v>
      </c>
      <c r="C35" s="102"/>
      <c r="D35" s="102">
        <v>45000</v>
      </c>
      <c r="E35" s="87">
        <f>C35+D35</f>
        <v>45000</v>
      </c>
      <c r="F35" s="91">
        <f>B35-E35</f>
        <v>0</v>
      </c>
      <c r="G35" s="92">
        <f>E35*100/B35</f>
        <v>100</v>
      </c>
    </row>
    <row r="36" spans="1:10" ht="21" x14ac:dyDescent="0.35">
      <c r="A36" s="103" t="s">
        <v>61</v>
      </c>
      <c r="B36" s="104">
        <f>B37+B40+B42+B44+B46</f>
        <v>2370400</v>
      </c>
      <c r="C36" s="104">
        <f t="shared" ref="C36:F36" si="11">C37+C40+C42+C44+C46</f>
        <v>109800</v>
      </c>
      <c r="D36" s="104">
        <f t="shared" si="11"/>
        <v>2260600</v>
      </c>
      <c r="E36" s="104">
        <f t="shared" si="11"/>
        <v>2370400</v>
      </c>
      <c r="F36" s="104">
        <f t="shared" si="11"/>
        <v>0</v>
      </c>
      <c r="G36" s="105">
        <f>E36/B36*100</f>
        <v>100</v>
      </c>
    </row>
    <row r="37" spans="1:10" ht="42" x14ac:dyDescent="0.35">
      <c r="A37" s="89" t="s">
        <v>90</v>
      </c>
      <c r="B37" s="99">
        <f>B38+B39</f>
        <v>1889850</v>
      </c>
      <c r="C37" s="99">
        <f t="shared" ref="C37:F37" si="12">C38+C39</f>
        <v>109800</v>
      </c>
      <c r="D37" s="99">
        <f t="shared" si="12"/>
        <v>1780050</v>
      </c>
      <c r="E37" s="99">
        <f t="shared" si="12"/>
        <v>1889850</v>
      </c>
      <c r="F37" s="99">
        <f t="shared" si="12"/>
        <v>0</v>
      </c>
      <c r="G37" s="96">
        <f>E37/B37*100</f>
        <v>100</v>
      </c>
    </row>
    <row r="38" spans="1:10" ht="21" x14ac:dyDescent="0.35">
      <c r="A38" s="86" t="s">
        <v>14</v>
      </c>
      <c r="B38" s="106">
        <v>1478250</v>
      </c>
      <c r="C38" s="106">
        <v>109800</v>
      </c>
      <c r="D38" s="106">
        <f>J38</f>
        <v>1368450</v>
      </c>
      <c r="E38" s="107">
        <f>C38+D38</f>
        <v>1478250</v>
      </c>
      <c r="F38" s="107">
        <f>B38-E38</f>
        <v>0</v>
      </c>
      <c r="G38" s="108">
        <f>E38/B38*100</f>
        <v>100</v>
      </c>
      <c r="J38" s="153">
        <f>1443000-D41-D43</f>
        <v>1368450</v>
      </c>
    </row>
    <row r="39" spans="1:10" ht="21" x14ac:dyDescent="0.35">
      <c r="A39" s="86" t="s">
        <v>15</v>
      </c>
      <c r="B39" s="106">
        <v>411600</v>
      </c>
      <c r="C39" s="106">
        <v>0</v>
      </c>
      <c r="D39" s="106">
        <f>62600+349000</f>
        <v>411600</v>
      </c>
      <c r="E39" s="107">
        <f>C39+D39</f>
        <v>411600</v>
      </c>
      <c r="F39" s="107">
        <f>B39-E39</f>
        <v>0</v>
      </c>
      <c r="G39" s="108">
        <f>E39/B39*100</f>
        <v>100</v>
      </c>
    </row>
    <row r="40" spans="1:10" ht="42" x14ac:dyDescent="0.35">
      <c r="A40" s="89" t="s">
        <v>91</v>
      </c>
      <c r="B40" s="99">
        <f>B41</f>
        <v>37050</v>
      </c>
      <c r="C40" s="99">
        <f t="shared" ref="C40:F40" si="13">C41</f>
        <v>0</v>
      </c>
      <c r="D40" s="99">
        <f t="shared" si="13"/>
        <v>37050</v>
      </c>
      <c r="E40" s="99">
        <f t="shared" si="13"/>
        <v>37050</v>
      </c>
      <c r="F40" s="99">
        <f t="shared" si="13"/>
        <v>0</v>
      </c>
      <c r="G40" s="96"/>
    </row>
    <row r="41" spans="1:10" ht="21" x14ac:dyDescent="0.35">
      <c r="A41" s="86" t="s">
        <v>0</v>
      </c>
      <c r="B41" s="106">
        <v>37050</v>
      </c>
      <c r="C41" s="106"/>
      <c r="D41" s="106">
        <v>37050</v>
      </c>
      <c r="E41" s="87">
        <f>C41+D41</f>
        <v>37050</v>
      </c>
      <c r="F41" s="91">
        <f>B41-E41</f>
        <v>0</v>
      </c>
      <c r="G41" s="92">
        <f>E41*100/B41</f>
        <v>100</v>
      </c>
    </row>
    <row r="42" spans="1:10" ht="42" x14ac:dyDescent="0.35">
      <c r="A42" s="89" t="s">
        <v>92</v>
      </c>
      <c r="B42" s="99">
        <f>B43</f>
        <v>37500</v>
      </c>
      <c r="C42" s="99">
        <f t="shared" ref="C42:F42" si="14">C43</f>
        <v>0</v>
      </c>
      <c r="D42" s="99">
        <f t="shared" si="14"/>
        <v>37500</v>
      </c>
      <c r="E42" s="99">
        <f t="shared" si="14"/>
        <v>37500</v>
      </c>
      <c r="F42" s="99">
        <f t="shared" si="14"/>
        <v>0</v>
      </c>
      <c r="G42" s="96"/>
    </row>
    <row r="43" spans="1:10" ht="21" x14ac:dyDescent="0.35">
      <c r="A43" s="86" t="s">
        <v>0</v>
      </c>
      <c r="B43" s="106">
        <f>40500-3000</f>
        <v>37500</v>
      </c>
      <c r="C43" s="106"/>
      <c r="D43" s="106">
        <v>37500</v>
      </c>
      <c r="E43" s="87">
        <f>C43+D43</f>
        <v>37500</v>
      </c>
      <c r="F43" s="91">
        <f>B43-E43</f>
        <v>0</v>
      </c>
      <c r="G43" s="92">
        <f>E43*100/B43</f>
        <v>100</v>
      </c>
    </row>
    <row r="44" spans="1:10" ht="42" x14ac:dyDescent="0.35">
      <c r="A44" s="89" t="s">
        <v>93</v>
      </c>
      <c r="B44" s="99">
        <f>B45</f>
        <v>306000</v>
      </c>
      <c r="C44" s="99">
        <f t="shared" ref="C44:F46" si="15">C45</f>
        <v>0</v>
      </c>
      <c r="D44" s="99">
        <f t="shared" si="15"/>
        <v>306000</v>
      </c>
      <c r="E44" s="99">
        <f t="shared" si="15"/>
        <v>306000</v>
      </c>
      <c r="F44" s="99">
        <f t="shared" si="15"/>
        <v>0</v>
      </c>
      <c r="G44" s="96"/>
    </row>
    <row r="45" spans="1:10" ht="21" x14ac:dyDescent="0.35">
      <c r="A45" s="109" t="s">
        <v>12</v>
      </c>
      <c r="B45" s="106">
        <v>306000</v>
      </c>
      <c r="C45" s="106">
        <v>0</v>
      </c>
      <c r="D45" s="106">
        <v>306000</v>
      </c>
      <c r="E45" s="87">
        <f>C45+D45</f>
        <v>306000</v>
      </c>
      <c r="F45" s="91">
        <f>B45-E45</f>
        <v>0</v>
      </c>
      <c r="G45" s="110">
        <f>E45*100/B45</f>
        <v>100</v>
      </c>
    </row>
    <row r="46" spans="1:10" ht="42" x14ac:dyDescent="0.35">
      <c r="A46" s="82" t="s">
        <v>94</v>
      </c>
      <c r="B46" s="99">
        <f>B47</f>
        <v>100000</v>
      </c>
      <c r="C46" s="99">
        <f t="shared" si="15"/>
        <v>0</v>
      </c>
      <c r="D46" s="99">
        <f t="shared" si="15"/>
        <v>100000</v>
      </c>
      <c r="E46" s="99">
        <f t="shared" si="15"/>
        <v>100000</v>
      </c>
      <c r="F46" s="99">
        <f t="shared" si="15"/>
        <v>0</v>
      </c>
      <c r="G46" s="96"/>
    </row>
    <row r="47" spans="1:10" ht="21" x14ac:dyDescent="0.35">
      <c r="A47" s="109" t="s">
        <v>12</v>
      </c>
      <c r="B47" s="106">
        <v>100000</v>
      </c>
      <c r="C47" s="106">
        <v>0</v>
      </c>
      <c r="D47" s="106">
        <v>100000</v>
      </c>
      <c r="E47" s="87">
        <f>C47+D47</f>
        <v>100000</v>
      </c>
      <c r="F47" s="91">
        <f>B47-E47</f>
        <v>0</v>
      </c>
      <c r="G47" s="110">
        <f>E47*100/B47</f>
        <v>100</v>
      </c>
    </row>
    <row r="48" spans="1:10" ht="21.75" thickBot="1" x14ac:dyDescent="0.4">
      <c r="A48" s="111"/>
      <c r="B48" s="112"/>
      <c r="C48" s="112"/>
      <c r="D48" s="112"/>
      <c r="E48" s="113"/>
      <c r="F48" s="114"/>
      <c r="G48" s="115"/>
    </row>
    <row r="49" spans="1:7" ht="42" x14ac:dyDescent="0.35">
      <c r="A49" s="103" t="s">
        <v>62</v>
      </c>
      <c r="B49" s="116">
        <f>B51+B54+B53</f>
        <v>568984</v>
      </c>
      <c r="C49" s="116">
        <f t="shared" ref="C49:F49" si="16">C51+C54+C53</f>
        <v>0</v>
      </c>
      <c r="D49" s="117">
        <f t="shared" si="16"/>
        <v>568984</v>
      </c>
      <c r="E49" s="117">
        <f t="shared" si="16"/>
        <v>568984</v>
      </c>
      <c r="F49" s="117">
        <f t="shared" si="16"/>
        <v>0</v>
      </c>
      <c r="G49" s="121">
        <f>E49*100/B49</f>
        <v>100</v>
      </c>
    </row>
    <row r="50" spans="1:7" ht="21" x14ac:dyDescent="0.35">
      <c r="A50" s="89" t="s">
        <v>95</v>
      </c>
      <c r="B50" s="118"/>
      <c r="C50" s="83"/>
      <c r="D50" s="83"/>
      <c r="E50" s="83"/>
      <c r="F50" s="83"/>
      <c r="G50" s="84"/>
    </row>
    <row r="51" spans="1:7" ht="21.75" thickBot="1" x14ac:dyDescent="0.4">
      <c r="A51" s="100" t="s">
        <v>17</v>
      </c>
      <c r="B51" s="101">
        <v>540000</v>
      </c>
      <c r="C51" s="102"/>
      <c r="D51" s="102">
        <v>540000</v>
      </c>
      <c r="E51" s="119">
        <f>C51+D51</f>
        <v>540000</v>
      </c>
      <c r="F51" s="102">
        <f>B51-E51</f>
        <v>0</v>
      </c>
      <c r="G51" s="120">
        <f>E51*100/B51</f>
        <v>100</v>
      </c>
    </row>
    <row r="52" spans="1:7" ht="21" x14ac:dyDescent="0.35">
      <c r="A52" s="89" t="s">
        <v>96</v>
      </c>
      <c r="B52" s="118"/>
      <c r="C52" s="83"/>
      <c r="D52" s="83"/>
      <c r="E52" s="83"/>
      <c r="F52" s="83"/>
      <c r="G52" s="84"/>
    </row>
    <row r="53" spans="1:7" s="93" customFormat="1" ht="21" x14ac:dyDescent="0.35">
      <c r="A53" s="122" t="s">
        <v>75</v>
      </c>
      <c r="B53" s="123">
        <v>28984</v>
      </c>
      <c r="C53" s="124"/>
      <c r="D53" s="124">
        <v>28984</v>
      </c>
      <c r="E53" s="87">
        <f>C53+D53</f>
        <v>28984</v>
      </c>
      <c r="F53" s="91">
        <f>B53-E53</f>
        <v>0</v>
      </c>
      <c r="G53" s="92">
        <f t="shared" ref="G53:G62" si="17">E53*100/B53</f>
        <v>100</v>
      </c>
    </row>
    <row r="54" spans="1:7" ht="21.75" thickBot="1" x14ac:dyDescent="0.4">
      <c r="A54" s="100" t="s">
        <v>17</v>
      </c>
      <c r="B54" s="101">
        <v>0</v>
      </c>
      <c r="C54" s="102"/>
      <c r="D54" s="102">
        <v>0</v>
      </c>
      <c r="E54" s="125">
        <f>C54+D54</f>
        <v>0</v>
      </c>
      <c r="F54" s="126">
        <f>B54-E54</f>
        <v>0</v>
      </c>
      <c r="G54" s="127"/>
    </row>
    <row r="55" spans="1:7" ht="21" x14ac:dyDescent="0.35">
      <c r="A55" s="128" t="s">
        <v>63</v>
      </c>
      <c r="B55" s="129">
        <f>B56</f>
        <v>571500</v>
      </c>
      <c r="C55" s="130">
        <f t="shared" ref="C55:F55" si="18">C56</f>
        <v>0</v>
      </c>
      <c r="D55" s="130">
        <f t="shared" si="18"/>
        <v>571500</v>
      </c>
      <c r="E55" s="130">
        <f t="shared" si="18"/>
        <v>571500</v>
      </c>
      <c r="F55" s="130">
        <f t="shared" si="18"/>
        <v>0</v>
      </c>
      <c r="G55" s="121">
        <f t="shared" si="17"/>
        <v>100</v>
      </c>
    </row>
    <row r="56" spans="1:7" ht="21" x14ac:dyDescent="0.35">
      <c r="A56" s="82" t="s">
        <v>97</v>
      </c>
      <c r="B56" s="99">
        <f>B57+B58</f>
        <v>571500</v>
      </c>
      <c r="C56" s="83">
        <f t="shared" ref="C56:F56" si="19">C57+C58</f>
        <v>0</v>
      </c>
      <c r="D56" s="83">
        <f t="shared" si="19"/>
        <v>571500</v>
      </c>
      <c r="E56" s="83">
        <f t="shared" si="19"/>
        <v>571500</v>
      </c>
      <c r="F56" s="83">
        <f t="shared" si="19"/>
        <v>0</v>
      </c>
      <c r="G56" s="84">
        <f t="shared" si="17"/>
        <v>100</v>
      </c>
    </row>
    <row r="57" spans="1:7" ht="21" x14ac:dyDescent="0.35">
      <c r="A57" s="86" t="s">
        <v>69</v>
      </c>
      <c r="B57" s="106">
        <v>45500</v>
      </c>
      <c r="C57" s="91"/>
      <c r="D57" s="91">
        <v>45500</v>
      </c>
      <c r="E57" s="87">
        <f>C57+D57</f>
        <v>45500</v>
      </c>
      <c r="F57" s="91">
        <f>B57-E57</f>
        <v>0</v>
      </c>
      <c r="G57" s="92">
        <f t="shared" si="17"/>
        <v>100</v>
      </c>
    </row>
    <row r="58" spans="1:7" ht="21.75" thickBot="1" x14ac:dyDescent="0.4">
      <c r="A58" s="86" t="s">
        <v>71</v>
      </c>
      <c r="B58" s="106">
        <f>420000+106000</f>
        <v>526000</v>
      </c>
      <c r="C58" s="91">
        <v>0</v>
      </c>
      <c r="D58" s="91">
        <v>526000</v>
      </c>
      <c r="E58" s="87">
        <f>C58+D58</f>
        <v>526000</v>
      </c>
      <c r="F58" s="91">
        <f>B58-E58</f>
        <v>0</v>
      </c>
      <c r="G58" s="92">
        <f t="shared" si="17"/>
        <v>100</v>
      </c>
    </row>
    <row r="59" spans="1:7" ht="24.95" customHeight="1" x14ac:dyDescent="0.35">
      <c r="A59" s="131" t="s">
        <v>20</v>
      </c>
      <c r="B59" s="132">
        <f>B60</f>
        <v>232320</v>
      </c>
      <c r="C59" s="132">
        <f t="shared" ref="C59:F61" si="20">C60</f>
        <v>0</v>
      </c>
      <c r="D59" s="132">
        <f t="shared" si="20"/>
        <v>232320</v>
      </c>
      <c r="E59" s="132">
        <f t="shared" si="20"/>
        <v>232320</v>
      </c>
      <c r="F59" s="132">
        <f t="shared" si="20"/>
        <v>0</v>
      </c>
      <c r="G59" s="133">
        <f t="shared" si="17"/>
        <v>100</v>
      </c>
    </row>
    <row r="60" spans="1:7" ht="24.95" customHeight="1" x14ac:dyDescent="0.35">
      <c r="A60" s="134" t="s">
        <v>21</v>
      </c>
      <c r="B60" s="135">
        <f>B61</f>
        <v>232320</v>
      </c>
      <c r="C60" s="135">
        <f t="shared" si="20"/>
        <v>0</v>
      </c>
      <c r="D60" s="135">
        <f t="shared" si="20"/>
        <v>232320</v>
      </c>
      <c r="E60" s="135">
        <f t="shared" si="20"/>
        <v>232320</v>
      </c>
      <c r="F60" s="135">
        <f t="shared" si="20"/>
        <v>0</v>
      </c>
      <c r="G60" s="121">
        <f t="shared" si="17"/>
        <v>100</v>
      </c>
    </row>
    <row r="61" spans="1:7" ht="24.95" customHeight="1" x14ac:dyDescent="0.35">
      <c r="A61" s="82" t="s">
        <v>98</v>
      </c>
      <c r="B61" s="99">
        <f>B62</f>
        <v>232320</v>
      </c>
      <c r="C61" s="99">
        <f t="shared" si="20"/>
        <v>0</v>
      </c>
      <c r="D61" s="99">
        <f t="shared" si="20"/>
        <v>232320</v>
      </c>
      <c r="E61" s="83">
        <f t="shared" si="20"/>
        <v>232320</v>
      </c>
      <c r="F61" s="83">
        <f t="shared" si="20"/>
        <v>0</v>
      </c>
      <c r="G61" s="84">
        <f t="shared" si="17"/>
        <v>100</v>
      </c>
    </row>
    <row r="62" spans="1:7" ht="21" x14ac:dyDescent="0.35">
      <c r="A62" s="86" t="s">
        <v>12</v>
      </c>
      <c r="B62" s="106">
        <v>232320</v>
      </c>
      <c r="C62" s="106">
        <v>0</v>
      </c>
      <c r="D62" s="91">
        <v>232320</v>
      </c>
      <c r="E62" s="87">
        <f>C62+D62</f>
        <v>232320</v>
      </c>
      <c r="F62" s="91">
        <f>B62-E62</f>
        <v>0</v>
      </c>
      <c r="G62" s="92">
        <f t="shared" si="17"/>
        <v>100</v>
      </c>
    </row>
    <row r="63" spans="1:7" ht="21.75" thickBot="1" x14ac:dyDescent="0.4">
      <c r="A63" s="136"/>
      <c r="B63" s="137"/>
      <c r="C63" s="137"/>
      <c r="D63" s="137"/>
      <c r="E63" s="137"/>
      <c r="F63" s="137"/>
      <c r="G63" s="138"/>
    </row>
    <row r="64" spans="1:7" ht="21" x14ac:dyDescent="0.35">
      <c r="A64" s="167"/>
      <c r="B64" s="167"/>
      <c r="C64" s="167"/>
      <c r="D64" s="167"/>
      <c r="E64" s="167"/>
      <c r="F64" s="167"/>
      <c r="G64" s="167"/>
    </row>
    <row r="65" spans="1:7" ht="21" x14ac:dyDescent="0.35">
      <c r="A65" s="167"/>
      <c r="B65" s="167"/>
      <c r="C65" s="167"/>
      <c r="D65" s="167"/>
      <c r="E65" s="167"/>
      <c r="F65" s="167"/>
      <c r="G65" s="167"/>
    </row>
    <row r="67" spans="1:7" ht="24.95" customHeight="1" x14ac:dyDescent="0.5">
      <c r="A67" s="139" t="s">
        <v>13</v>
      </c>
      <c r="B67" s="140" t="s">
        <v>65</v>
      </c>
      <c r="C67" s="141" t="s">
        <v>8</v>
      </c>
      <c r="D67" s="141" t="s">
        <v>5</v>
      </c>
      <c r="E67" s="141" t="s">
        <v>26</v>
      </c>
      <c r="F67" s="141" t="s">
        <v>73</v>
      </c>
    </row>
    <row r="68" spans="1:7" ht="24.95" customHeight="1" x14ac:dyDescent="0.5">
      <c r="A68" s="142" t="s">
        <v>14</v>
      </c>
      <c r="B68" s="143">
        <f>B38+B41+B43+B18</f>
        <v>1554250</v>
      </c>
      <c r="C68" s="143">
        <f>C38+C41+C43+C18</f>
        <v>109800</v>
      </c>
      <c r="D68" s="143">
        <f>D38+D41+D43+D18</f>
        <v>1444450</v>
      </c>
      <c r="E68" s="143">
        <f>E38+E41+E43+E18</f>
        <v>1554250</v>
      </c>
      <c r="F68" s="143">
        <f>F38+F41+F43+F18</f>
        <v>0</v>
      </c>
    </row>
    <row r="69" spans="1:7" ht="24.95" customHeight="1" x14ac:dyDescent="0.5">
      <c r="A69" s="142" t="s">
        <v>15</v>
      </c>
      <c r="B69" s="143">
        <f>B39</f>
        <v>411600</v>
      </c>
      <c r="C69" s="143">
        <f>C39</f>
        <v>0</v>
      </c>
      <c r="D69" s="143">
        <f>D39</f>
        <v>411600</v>
      </c>
      <c r="E69" s="143">
        <f>E39</f>
        <v>411600</v>
      </c>
      <c r="F69" s="143">
        <f>F39</f>
        <v>0</v>
      </c>
    </row>
    <row r="70" spans="1:7" ht="24.95" customHeight="1" x14ac:dyDescent="0.5">
      <c r="A70" s="142" t="s">
        <v>16</v>
      </c>
      <c r="B70" s="143">
        <f>B23</f>
        <v>12600</v>
      </c>
      <c r="C70" s="143">
        <f>C23</f>
        <v>0</v>
      </c>
      <c r="D70" s="143">
        <f>D23</f>
        <v>12600</v>
      </c>
      <c r="E70" s="143">
        <f>E23</f>
        <v>12600</v>
      </c>
      <c r="F70" s="143">
        <f>F23</f>
        <v>0</v>
      </c>
    </row>
    <row r="71" spans="1:7" ht="24.95" customHeight="1" x14ac:dyDescent="0.5">
      <c r="A71" s="142" t="s">
        <v>17</v>
      </c>
      <c r="B71" s="143">
        <f>B12+B14+B16+B19+B22+B25+B27+B28+B30+B31+B33+B35+B45+B47+B51+B53+B54+B56+B61</f>
        <v>4284104</v>
      </c>
      <c r="C71" s="143">
        <f>C12+C14+C19+C22+C25+C27+C28+C30+C31+C33+C35+C45+C51+C56+C61+C16+C47+C54+C53</f>
        <v>0</v>
      </c>
      <c r="D71" s="143">
        <f>D12+D14+D19+D22+D25+D27+D28+D30+D31+D33+D35+D45+D51+D56+D61+D16+D47+D54+D53</f>
        <v>4284104</v>
      </c>
      <c r="E71" s="143">
        <f>E12+E14+E19+E22+E25+E27+E28+E30+E31+E33+E35+E45+E51+E56+E61+E16+E47+E54+E53</f>
        <v>4284104</v>
      </c>
      <c r="F71" s="143">
        <f>F12+F14+F19+F22+F25+F27+F28+F30+F31+F33+F35+F45+F51+F56+F61+F16+F47+F54+F53</f>
        <v>0</v>
      </c>
    </row>
    <row r="72" spans="1:7" ht="24.95" customHeight="1" x14ac:dyDescent="0.5">
      <c r="A72" s="144" t="s">
        <v>11</v>
      </c>
      <c r="B72" s="145">
        <f t="shared" ref="B72:F72" si="21">SUM(B68:B71)</f>
        <v>6262554</v>
      </c>
      <c r="C72" s="145">
        <f t="shared" ref="C72" si="22">SUM(C68:C71)</f>
        <v>109800</v>
      </c>
      <c r="D72" s="145">
        <f t="shared" si="21"/>
        <v>6152754</v>
      </c>
      <c r="E72" s="145">
        <f t="shared" si="21"/>
        <v>6262554</v>
      </c>
      <c r="F72" s="145">
        <f t="shared" si="21"/>
        <v>0</v>
      </c>
    </row>
    <row r="73" spans="1:7" ht="24.95" customHeight="1" x14ac:dyDescent="0.35">
      <c r="A73" s="146" t="s">
        <v>27</v>
      </c>
      <c r="B73" s="147"/>
      <c r="C73" s="148"/>
      <c r="D73" s="149"/>
      <c r="E73" s="150">
        <f>E72/B72*100</f>
        <v>100</v>
      </c>
      <c r="F73" s="151"/>
    </row>
  </sheetData>
  <mergeCells count="4">
    <mergeCell ref="A1:G1"/>
    <mergeCell ref="A2:G2"/>
    <mergeCell ref="A3:G3"/>
    <mergeCell ref="A5:A6"/>
  </mergeCells>
  <pageMargins left="0.16" right="0.15748031496062992" top="0.16" bottom="0.16" header="0.16" footer="0.16"/>
  <pageSetup paperSize="9" fitToWidth="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>
      <selection activeCell="J18" sqref="J18"/>
    </sheetView>
  </sheetViews>
  <sheetFormatPr defaultRowHeight="18.75" x14ac:dyDescent="0.3"/>
  <cols>
    <col min="1" max="1" width="78.3984375" style="1" customWidth="1"/>
    <col min="2" max="2" width="20.59765625" style="1" customWidth="1"/>
    <col min="3" max="3" width="19.19921875" style="1" customWidth="1"/>
    <col min="4" max="4" width="15.3984375" style="1" customWidth="1"/>
    <col min="5" max="5" width="20.19921875" style="1" customWidth="1"/>
    <col min="6" max="6" width="16.59765625" style="1" customWidth="1"/>
    <col min="7" max="7" width="18.59765625" style="1" customWidth="1"/>
    <col min="8" max="9" width="20.796875" style="1" customWidth="1"/>
    <col min="10" max="10" width="15" style="1" customWidth="1"/>
    <col min="11" max="11" width="17.796875" style="1" bestFit="1" customWidth="1"/>
    <col min="12" max="13" width="9.59765625" style="1"/>
    <col min="14" max="14" width="14.3984375" style="1" bestFit="1" customWidth="1"/>
    <col min="15" max="16384" width="9.59765625" style="1"/>
  </cols>
  <sheetData>
    <row r="1" spans="1:11" x14ac:dyDescent="0.3">
      <c r="A1" s="311" t="s">
        <v>29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</row>
    <row r="2" spans="1:11" x14ac:dyDescent="0.3">
      <c r="A2" s="311" t="s">
        <v>30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</row>
    <row r="3" spans="1:11" x14ac:dyDescent="0.3">
      <c r="A3" s="311" t="s">
        <v>115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</row>
    <row r="5" spans="1:11" x14ac:dyDescent="0.3">
      <c r="A5" s="313" t="s">
        <v>31</v>
      </c>
      <c r="B5" s="313" t="s">
        <v>32</v>
      </c>
      <c r="C5" s="308" t="s">
        <v>37</v>
      </c>
      <c r="D5" s="309"/>
      <c r="E5" s="310"/>
      <c r="F5" s="315" t="s">
        <v>5</v>
      </c>
      <c r="G5" s="316"/>
      <c r="H5" s="317"/>
      <c r="I5" s="156" t="s">
        <v>106</v>
      </c>
      <c r="J5" s="313" t="s">
        <v>33</v>
      </c>
      <c r="K5" s="313" t="s">
        <v>9</v>
      </c>
    </row>
    <row r="6" spans="1:11" x14ac:dyDescent="0.3">
      <c r="A6" s="314"/>
      <c r="B6" s="314"/>
      <c r="C6" s="180" t="s">
        <v>39</v>
      </c>
      <c r="D6" s="19" t="s">
        <v>38</v>
      </c>
      <c r="E6" s="19" t="s">
        <v>42</v>
      </c>
      <c r="F6" s="19" t="s">
        <v>40</v>
      </c>
      <c r="G6" s="180" t="s">
        <v>41</v>
      </c>
      <c r="H6" s="180" t="s">
        <v>43</v>
      </c>
      <c r="I6" s="157"/>
      <c r="J6" s="314"/>
      <c r="K6" s="314"/>
    </row>
    <row r="7" spans="1:11" x14ac:dyDescent="0.3">
      <c r="A7" s="20" t="s">
        <v>104</v>
      </c>
      <c r="B7" s="21">
        <v>1284000</v>
      </c>
      <c r="C7" s="21">
        <v>1013898</v>
      </c>
      <c r="D7" s="21">
        <v>252008</v>
      </c>
      <c r="E7" s="21">
        <f>C7+D7</f>
        <v>1265906</v>
      </c>
      <c r="F7" s="21">
        <f>1009106-253720</f>
        <v>755386</v>
      </c>
      <c r="G7" s="21">
        <f>253720+87256+34000+93288+34000</f>
        <v>502264</v>
      </c>
      <c r="H7" s="21">
        <f>F7+G7</f>
        <v>1257650</v>
      </c>
      <c r="I7" s="21"/>
      <c r="J7" s="21">
        <v>8256</v>
      </c>
      <c r="K7" s="21">
        <f>E7-H7-J7</f>
        <v>0</v>
      </c>
    </row>
    <row r="8" spans="1:11" x14ac:dyDescent="0.3">
      <c r="A8" s="20" t="s">
        <v>34</v>
      </c>
      <c r="B8" s="20"/>
      <c r="C8" s="20"/>
      <c r="D8" s="21"/>
      <c r="E8" s="21"/>
      <c r="F8" s="21"/>
      <c r="G8" s="20"/>
      <c r="H8" s="20"/>
      <c r="I8" s="20"/>
      <c r="J8" s="20"/>
      <c r="K8" s="20"/>
    </row>
    <row r="9" spans="1:11" x14ac:dyDescent="0.3">
      <c r="A9" s="20" t="s">
        <v>35</v>
      </c>
      <c r="B9" s="20"/>
      <c r="C9" s="20"/>
      <c r="D9" s="21"/>
      <c r="E9" s="21"/>
      <c r="F9" s="21"/>
      <c r="G9" s="20"/>
      <c r="H9" s="20"/>
      <c r="I9" s="20"/>
      <c r="J9" s="20"/>
      <c r="K9" s="20"/>
    </row>
    <row r="10" spans="1:11" x14ac:dyDescent="0.3">
      <c r="A10" s="20" t="s">
        <v>36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</row>
    <row r="11" spans="1:1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</row>
    <row r="12" spans="1:11" x14ac:dyDescent="0.3">
      <c r="A12" s="154" t="s">
        <v>105</v>
      </c>
      <c r="B12" s="155">
        <v>148857</v>
      </c>
      <c r="C12" s="20"/>
      <c r="D12" s="20"/>
      <c r="E12" s="20"/>
      <c r="F12" s="20"/>
      <c r="G12" s="20"/>
      <c r="H12" s="20"/>
      <c r="I12" s="21">
        <f>B12-27880</f>
        <v>120977</v>
      </c>
      <c r="J12" s="21">
        <v>27880</v>
      </c>
      <c r="K12" s="21">
        <f>B12-I12-J12</f>
        <v>0</v>
      </c>
    </row>
    <row r="13" spans="1:11" x14ac:dyDescent="0.3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</row>
    <row r="14" spans="1:11" x14ac:dyDescent="0.3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</row>
    <row r="15" spans="1:11" x14ac:dyDescent="0.3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</row>
    <row r="16" spans="1:11" x14ac:dyDescent="0.3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</row>
  </sheetData>
  <mergeCells count="9">
    <mergeCell ref="A1:K1"/>
    <mergeCell ref="A2:K2"/>
    <mergeCell ref="A3:K3"/>
    <mergeCell ref="A5:A6"/>
    <mergeCell ref="B5:B6"/>
    <mergeCell ref="C5:E5"/>
    <mergeCell ref="F5:H5"/>
    <mergeCell ref="J5:J6"/>
    <mergeCell ref="K5:K6"/>
  </mergeCells>
  <pageMargins left="0.16" right="0.16" top="0.75" bottom="0.75" header="0.3" footer="0.3"/>
  <pageSetup paperSize="9" scale="7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87"/>
  <sheetViews>
    <sheetView topLeftCell="A50" workbookViewId="0">
      <selection activeCell="D60" sqref="D60"/>
    </sheetView>
  </sheetViews>
  <sheetFormatPr defaultColWidth="22.19921875" defaultRowHeight="23.25" x14ac:dyDescent="0.35"/>
  <cols>
    <col min="1" max="1" width="108.796875" style="58" customWidth="1"/>
    <col min="2" max="2" width="35" style="243" customWidth="1"/>
    <col min="3" max="3" width="31" style="243" customWidth="1"/>
    <col min="4" max="4" width="29.59765625" style="244" bestFit="1" customWidth="1"/>
    <col min="5" max="5" width="24" style="183" bestFit="1" customWidth="1"/>
    <col min="6" max="9" width="14.59765625" style="184" customWidth="1"/>
    <col min="10" max="229" width="14.59765625" style="57" customWidth="1"/>
    <col min="230" max="230" width="70.3984375" style="57" customWidth="1"/>
    <col min="231" max="233" width="22.19921875" style="57" customWidth="1"/>
    <col min="234" max="234" width="22.796875" style="57" customWidth="1"/>
    <col min="235" max="235" width="22.19921875" style="57" bestFit="1" customWidth="1"/>
    <col min="236" max="236" width="25.59765625" style="57" customWidth="1"/>
    <col min="237" max="237" width="23" style="57" bestFit="1" customWidth="1"/>
    <col min="238" max="239" width="23" style="57" customWidth="1"/>
    <col min="240" max="240" width="22.19921875" style="57" bestFit="1" customWidth="1"/>
    <col min="241" max="256" width="22.19921875" style="185"/>
    <col min="257" max="257" width="147.19921875" style="185" bestFit="1" customWidth="1"/>
    <col min="258" max="258" width="39.19921875" style="185" customWidth="1"/>
    <col min="259" max="259" width="34.3984375" style="185" customWidth="1"/>
    <col min="260" max="260" width="29.59765625" style="185" bestFit="1" customWidth="1"/>
    <col min="261" max="261" width="24" style="185" bestFit="1" customWidth="1"/>
    <col min="262" max="485" width="14.59765625" style="185" customWidth="1"/>
    <col min="486" max="486" width="70.3984375" style="185" customWidth="1"/>
    <col min="487" max="489" width="22.19921875" style="185" customWidth="1"/>
    <col min="490" max="490" width="22.796875" style="185" customWidth="1"/>
    <col min="491" max="491" width="22.19921875" style="185" bestFit="1" customWidth="1"/>
    <col min="492" max="492" width="25.59765625" style="185" customWidth="1"/>
    <col min="493" max="493" width="23" style="185" bestFit="1" customWidth="1"/>
    <col min="494" max="495" width="23" style="185" customWidth="1"/>
    <col min="496" max="496" width="22.19921875" style="185" bestFit="1" customWidth="1"/>
    <col min="497" max="512" width="22.19921875" style="185"/>
    <col min="513" max="513" width="147.19921875" style="185" bestFit="1" customWidth="1"/>
    <col min="514" max="514" width="39.19921875" style="185" customWidth="1"/>
    <col min="515" max="515" width="34.3984375" style="185" customWidth="1"/>
    <col min="516" max="516" width="29.59765625" style="185" bestFit="1" customWidth="1"/>
    <col min="517" max="517" width="24" style="185" bestFit="1" customWidth="1"/>
    <col min="518" max="741" width="14.59765625" style="185" customWidth="1"/>
    <col min="742" max="742" width="70.3984375" style="185" customWidth="1"/>
    <col min="743" max="745" width="22.19921875" style="185" customWidth="1"/>
    <col min="746" max="746" width="22.796875" style="185" customWidth="1"/>
    <col min="747" max="747" width="22.19921875" style="185" bestFit="1" customWidth="1"/>
    <col min="748" max="748" width="25.59765625" style="185" customWidth="1"/>
    <col min="749" max="749" width="23" style="185" bestFit="1" customWidth="1"/>
    <col min="750" max="751" width="23" style="185" customWidth="1"/>
    <col min="752" max="752" width="22.19921875" style="185" bestFit="1" customWidth="1"/>
    <col min="753" max="768" width="22.19921875" style="185"/>
    <col min="769" max="769" width="147.19921875" style="185" bestFit="1" customWidth="1"/>
    <col min="770" max="770" width="39.19921875" style="185" customWidth="1"/>
    <col min="771" max="771" width="34.3984375" style="185" customWidth="1"/>
    <col min="772" max="772" width="29.59765625" style="185" bestFit="1" customWidth="1"/>
    <col min="773" max="773" width="24" style="185" bestFit="1" customWidth="1"/>
    <col min="774" max="997" width="14.59765625" style="185" customWidth="1"/>
    <col min="998" max="998" width="70.3984375" style="185" customWidth="1"/>
    <col min="999" max="1001" width="22.19921875" style="185" customWidth="1"/>
    <col min="1002" max="1002" width="22.796875" style="185" customWidth="1"/>
    <col min="1003" max="1003" width="22.19921875" style="185" bestFit="1" customWidth="1"/>
    <col min="1004" max="1004" width="25.59765625" style="185" customWidth="1"/>
    <col min="1005" max="1005" width="23" style="185" bestFit="1" customWidth="1"/>
    <col min="1006" max="1007" width="23" style="185" customWidth="1"/>
    <col min="1008" max="1008" width="22.19921875" style="185" bestFit="1" customWidth="1"/>
    <col min="1009" max="1024" width="22.19921875" style="185"/>
    <col min="1025" max="1025" width="147.19921875" style="185" bestFit="1" customWidth="1"/>
    <col min="1026" max="1026" width="39.19921875" style="185" customWidth="1"/>
    <col min="1027" max="1027" width="34.3984375" style="185" customWidth="1"/>
    <col min="1028" max="1028" width="29.59765625" style="185" bestFit="1" customWidth="1"/>
    <col min="1029" max="1029" width="24" style="185" bestFit="1" customWidth="1"/>
    <col min="1030" max="1253" width="14.59765625" style="185" customWidth="1"/>
    <col min="1254" max="1254" width="70.3984375" style="185" customWidth="1"/>
    <col min="1255" max="1257" width="22.19921875" style="185" customWidth="1"/>
    <col min="1258" max="1258" width="22.796875" style="185" customWidth="1"/>
    <col min="1259" max="1259" width="22.19921875" style="185" bestFit="1" customWidth="1"/>
    <col min="1260" max="1260" width="25.59765625" style="185" customWidth="1"/>
    <col min="1261" max="1261" width="23" style="185" bestFit="1" customWidth="1"/>
    <col min="1262" max="1263" width="23" style="185" customWidth="1"/>
    <col min="1264" max="1264" width="22.19921875" style="185" bestFit="1" customWidth="1"/>
    <col min="1265" max="1280" width="22.19921875" style="185"/>
    <col min="1281" max="1281" width="147.19921875" style="185" bestFit="1" customWidth="1"/>
    <col min="1282" max="1282" width="39.19921875" style="185" customWidth="1"/>
    <col min="1283" max="1283" width="34.3984375" style="185" customWidth="1"/>
    <col min="1284" max="1284" width="29.59765625" style="185" bestFit="1" customWidth="1"/>
    <col min="1285" max="1285" width="24" style="185" bestFit="1" customWidth="1"/>
    <col min="1286" max="1509" width="14.59765625" style="185" customWidth="1"/>
    <col min="1510" max="1510" width="70.3984375" style="185" customWidth="1"/>
    <col min="1511" max="1513" width="22.19921875" style="185" customWidth="1"/>
    <col min="1514" max="1514" width="22.796875" style="185" customWidth="1"/>
    <col min="1515" max="1515" width="22.19921875" style="185" bestFit="1" customWidth="1"/>
    <col min="1516" max="1516" width="25.59765625" style="185" customWidth="1"/>
    <col min="1517" max="1517" width="23" style="185" bestFit="1" customWidth="1"/>
    <col min="1518" max="1519" width="23" style="185" customWidth="1"/>
    <col min="1520" max="1520" width="22.19921875" style="185" bestFit="1" customWidth="1"/>
    <col min="1521" max="1536" width="22.19921875" style="185"/>
    <col min="1537" max="1537" width="147.19921875" style="185" bestFit="1" customWidth="1"/>
    <col min="1538" max="1538" width="39.19921875" style="185" customWidth="1"/>
    <col min="1539" max="1539" width="34.3984375" style="185" customWidth="1"/>
    <col min="1540" max="1540" width="29.59765625" style="185" bestFit="1" customWidth="1"/>
    <col min="1541" max="1541" width="24" style="185" bestFit="1" customWidth="1"/>
    <col min="1542" max="1765" width="14.59765625" style="185" customWidth="1"/>
    <col min="1766" max="1766" width="70.3984375" style="185" customWidth="1"/>
    <col min="1767" max="1769" width="22.19921875" style="185" customWidth="1"/>
    <col min="1770" max="1770" width="22.796875" style="185" customWidth="1"/>
    <col min="1771" max="1771" width="22.19921875" style="185" bestFit="1" customWidth="1"/>
    <col min="1772" max="1772" width="25.59765625" style="185" customWidth="1"/>
    <col min="1773" max="1773" width="23" style="185" bestFit="1" customWidth="1"/>
    <col min="1774" max="1775" width="23" style="185" customWidth="1"/>
    <col min="1776" max="1776" width="22.19921875" style="185" bestFit="1" customWidth="1"/>
    <col min="1777" max="1792" width="22.19921875" style="185"/>
    <col min="1793" max="1793" width="147.19921875" style="185" bestFit="1" customWidth="1"/>
    <col min="1794" max="1794" width="39.19921875" style="185" customWidth="1"/>
    <col min="1795" max="1795" width="34.3984375" style="185" customWidth="1"/>
    <col min="1796" max="1796" width="29.59765625" style="185" bestFit="1" customWidth="1"/>
    <col min="1797" max="1797" width="24" style="185" bestFit="1" customWidth="1"/>
    <col min="1798" max="2021" width="14.59765625" style="185" customWidth="1"/>
    <col min="2022" max="2022" width="70.3984375" style="185" customWidth="1"/>
    <col min="2023" max="2025" width="22.19921875" style="185" customWidth="1"/>
    <col min="2026" max="2026" width="22.796875" style="185" customWidth="1"/>
    <col min="2027" max="2027" width="22.19921875" style="185" bestFit="1" customWidth="1"/>
    <col min="2028" max="2028" width="25.59765625" style="185" customWidth="1"/>
    <col min="2029" max="2029" width="23" style="185" bestFit="1" customWidth="1"/>
    <col min="2030" max="2031" width="23" style="185" customWidth="1"/>
    <col min="2032" max="2032" width="22.19921875" style="185" bestFit="1" customWidth="1"/>
    <col min="2033" max="2048" width="22.19921875" style="185"/>
    <col min="2049" max="2049" width="147.19921875" style="185" bestFit="1" customWidth="1"/>
    <col min="2050" max="2050" width="39.19921875" style="185" customWidth="1"/>
    <col min="2051" max="2051" width="34.3984375" style="185" customWidth="1"/>
    <col min="2052" max="2052" width="29.59765625" style="185" bestFit="1" customWidth="1"/>
    <col min="2053" max="2053" width="24" style="185" bestFit="1" customWidth="1"/>
    <col min="2054" max="2277" width="14.59765625" style="185" customWidth="1"/>
    <col min="2278" max="2278" width="70.3984375" style="185" customWidth="1"/>
    <col min="2279" max="2281" width="22.19921875" style="185" customWidth="1"/>
    <col min="2282" max="2282" width="22.796875" style="185" customWidth="1"/>
    <col min="2283" max="2283" width="22.19921875" style="185" bestFit="1" customWidth="1"/>
    <col min="2284" max="2284" width="25.59765625" style="185" customWidth="1"/>
    <col min="2285" max="2285" width="23" style="185" bestFit="1" customWidth="1"/>
    <col min="2286" max="2287" width="23" style="185" customWidth="1"/>
    <col min="2288" max="2288" width="22.19921875" style="185" bestFit="1" customWidth="1"/>
    <col min="2289" max="2304" width="22.19921875" style="185"/>
    <col min="2305" max="2305" width="147.19921875" style="185" bestFit="1" customWidth="1"/>
    <col min="2306" max="2306" width="39.19921875" style="185" customWidth="1"/>
    <col min="2307" max="2307" width="34.3984375" style="185" customWidth="1"/>
    <col min="2308" max="2308" width="29.59765625" style="185" bestFit="1" customWidth="1"/>
    <col min="2309" max="2309" width="24" style="185" bestFit="1" customWidth="1"/>
    <col min="2310" max="2533" width="14.59765625" style="185" customWidth="1"/>
    <col min="2534" max="2534" width="70.3984375" style="185" customWidth="1"/>
    <col min="2535" max="2537" width="22.19921875" style="185" customWidth="1"/>
    <col min="2538" max="2538" width="22.796875" style="185" customWidth="1"/>
    <col min="2539" max="2539" width="22.19921875" style="185" bestFit="1" customWidth="1"/>
    <col min="2540" max="2540" width="25.59765625" style="185" customWidth="1"/>
    <col min="2541" max="2541" width="23" style="185" bestFit="1" customWidth="1"/>
    <col min="2542" max="2543" width="23" style="185" customWidth="1"/>
    <col min="2544" max="2544" width="22.19921875" style="185" bestFit="1" customWidth="1"/>
    <col min="2545" max="2560" width="22.19921875" style="185"/>
    <col min="2561" max="2561" width="147.19921875" style="185" bestFit="1" customWidth="1"/>
    <col min="2562" max="2562" width="39.19921875" style="185" customWidth="1"/>
    <col min="2563" max="2563" width="34.3984375" style="185" customWidth="1"/>
    <col min="2564" max="2564" width="29.59765625" style="185" bestFit="1" customWidth="1"/>
    <col min="2565" max="2565" width="24" style="185" bestFit="1" customWidth="1"/>
    <col min="2566" max="2789" width="14.59765625" style="185" customWidth="1"/>
    <col min="2790" max="2790" width="70.3984375" style="185" customWidth="1"/>
    <col min="2791" max="2793" width="22.19921875" style="185" customWidth="1"/>
    <col min="2794" max="2794" width="22.796875" style="185" customWidth="1"/>
    <col min="2795" max="2795" width="22.19921875" style="185" bestFit="1" customWidth="1"/>
    <col min="2796" max="2796" width="25.59765625" style="185" customWidth="1"/>
    <col min="2797" max="2797" width="23" style="185" bestFit="1" customWidth="1"/>
    <col min="2798" max="2799" width="23" style="185" customWidth="1"/>
    <col min="2800" max="2800" width="22.19921875" style="185" bestFit="1" customWidth="1"/>
    <col min="2801" max="2816" width="22.19921875" style="185"/>
    <col min="2817" max="2817" width="147.19921875" style="185" bestFit="1" customWidth="1"/>
    <col min="2818" max="2818" width="39.19921875" style="185" customWidth="1"/>
    <col min="2819" max="2819" width="34.3984375" style="185" customWidth="1"/>
    <col min="2820" max="2820" width="29.59765625" style="185" bestFit="1" customWidth="1"/>
    <col min="2821" max="2821" width="24" style="185" bestFit="1" customWidth="1"/>
    <col min="2822" max="3045" width="14.59765625" style="185" customWidth="1"/>
    <col min="3046" max="3046" width="70.3984375" style="185" customWidth="1"/>
    <col min="3047" max="3049" width="22.19921875" style="185" customWidth="1"/>
    <col min="3050" max="3050" width="22.796875" style="185" customWidth="1"/>
    <col min="3051" max="3051" width="22.19921875" style="185" bestFit="1" customWidth="1"/>
    <col min="3052" max="3052" width="25.59765625" style="185" customWidth="1"/>
    <col min="3053" max="3053" width="23" style="185" bestFit="1" customWidth="1"/>
    <col min="3054" max="3055" width="23" style="185" customWidth="1"/>
    <col min="3056" max="3056" width="22.19921875" style="185" bestFit="1" customWidth="1"/>
    <col min="3057" max="3072" width="22.19921875" style="185"/>
    <col min="3073" max="3073" width="147.19921875" style="185" bestFit="1" customWidth="1"/>
    <col min="3074" max="3074" width="39.19921875" style="185" customWidth="1"/>
    <col min="3075" max="3075" width="34.3984375" style="185" customWidth="1"/>
    <col min="3076" max="3076" width="29.59765625" style="185" bestFit="1" customWidth="1"/>
    <col min="3077" max="3077" width="24" style="185" bestFit="1" customWidth="1"/>
    <col min="3078" max="3301" width="14.59765625" style="185" customWidth="1"/>
    <col min="3302" max="3302" width="70.3984375" style="185" customWidth="1"/>
    <col min="3303" max="3305" width="22.19921875" style="185" customWidth="1"/>
    <col min="3306" max="3306" width="22.796875" style="185" customWidth="1"/>
    <col min="3307" max="3307" width="22.19921875" style="185" bestFit="1" customWidth="1"/>
    <col min="3308" max="3308" width="25.59765625" style="185" customWidth="1"/>
    <col min="3309" max="3309" width="23" style="185" bestFit="1" customWidth="1"/>
    <col min="3310" max="3311" width="23" style="185" customWidth="1"/>
    <col min="3312" max="3312" width="22.19921875" style="185" bestFit="1" customWidth="1"/>
    <col min="3313" max="3328" width="22.19921875" style="185"/>
    <col min="3329" max="3329" width="147.19921875" style="185" bestFit="1" customWidth="1"/>
    <col min="3330" max="3330" width="39.19921875" style="185" customWidth="1"/>
    <col min="3331" max="3331" width="34.3984375" style="185" customWidth="1"/>
    <col min="3332" max="3332" width="29.59765625" style="185" bestFit="1" customWidth="1"/>
    <col min="3333" max="3333" width="24" style="185" bestFit="1" customWidth="1"/>
    <col min="3334" max="3557" width="14.59765625" style="185" customWidth="1"/>
    <col min="3558" max="3558" width="70.3984375" style="185" customWidth="1"/>
    <col min="3559" max="3561" width="22.19921875" style="185" customWidth="1"/>
    <col min="3562" max="3562" width="22.796875" style="185" customWidth="1"/>
    <col min="3563" max="3563" width="22.19921875" style="185" bestFit="1" customWidth="1"/>
    <col min="3564" max="3564" width="25.59765625" style="185" customWidth="1"/>
    <col min="3565" max="3565" width="23" style="185" bestFit="1" customWidth="1"/>
    <col min="3566" max="3567" width="23" style="185" customWidth="1"/>
    <col min="3568" max="3568" width="22.19921875" style="185" bestFit="1" customWidth="1"/>
    <col min="3569" max="3584" width="22.19921875" style="185"/>
    <col min="3585" max="3585" width="147.19921875" style="185" bestFit="1" customWidth="1"/>
    <col min="3586" max="3586" width="39.19921875" style="185" customWidth="1"/>
    <col min="3587" max="3587" width="34.3984375" style="185" customWidth="1"/>
    <col min="3588" max="3588" width="29.59765625" style="185" bestFit="1" customWidth="1"/>
    <col min="3589" max="3589" width="24" style="185" bestFit="1" customWidth="1"/>
    <col min="3590" max="3813" width="14.59765625" style="185" customWidth="1"/>
    <col min="3814" max="3814" width="70.3984375" style="185" customWidth="1"/>
    <col min="3815" max="3817" width="22.19921875" style="185" customWidth="1"/>
    <col min="3818" max="3818" width="22.796875" style="185" customWidth="1"/>
    <col min="3819" max="3819" width="22.19921875" style="185" bestFit="1" customWidth="1"/>
    <col min="3820" max="3820" width="25.59765625" style="185" customWidth="1"/>
    <col min="3821" max="3821" width="23" style="185" bestFit="1" customWidth="1"/>
    <col min="3822" max="3823" width="23" style="185" customWidth="1"/>
    <col min="3824" max="3824" width="22.19921875" style="185" bestFit="1" customWidth="1"/>
    <col min="3825" max="3840" width="22.19921875" style="185"/>
    <col min="3841" max="3841" width="147.19921875" style="185" bestFit="1" customWidth="1"/>
    <col min="3842" max="3842" width="39.19921875" style="185" customWidth="1"/>
    <col min="3843" max="3843" width="34.3984375" style="185" customWidth="1"/>
    <col min="3844" max="3844" width="29.59765625" style="185" bestFit="1" customWidth="1"/>
    <col min="3845" max="3845" width="24" style="185" bestFit="1" customWidth="1"/>
    <col min="3846" max="4069" width="14.59765625" style="185" customWidth="1"/>
    <col min="4070" max="4070" width="70.3984375" style="185" customWidth="1"/>
    <col min="4071" max="4073" width="22.19921875" style="185" customWidth="1"/>
    <col min="4074" max="4074" width="22.796875" style="185" customWidth="1"/>
    <col min="4075" max="4075" width="22.19921875" style="185" bestFit="1" customWidth="1"/>
    <col min="4076" max="4076" width="25.59765625" style="185" customWidth="1"/>
    <col min="4077" max="4077" width="23" style="185" bestFit="1" customWidth="1"/>
    <col min="4078" max="4079" width="23" style="185" customWidth="1"/>
    <col min="4080" max="4080" width="22.19921875" style="185" bestFit="1" customWidth="1"/>
    <col min="4081" max="4096" width="22.19921875" style="185"/>
    <col min="4097" max="4097" width="147.19921875" style="185" bestFit="1" customWidth="1"/>
    <col min="4098" max="4098" width="39.19921875" style="185" customWidth="1"/>
    <col min="4099" max="4099" width="34.3984375" style="185" customWidth="1"/>
    <col min="4100" max="4100" width="29.59765625" style="185" bestFit="1" customWidth="1"/>
    <col min="4101" max="4101" width="24" style="185" bestFit="1" customWidth="1"/>
    <col min="4102" max="4325" width="14.59765625" style="185" customWidth="1"/>
    <col min="4326" max="4326" width="70.3984375" style="185" customWidth="1"/>
    <col min="4327" max="4329" width="22.19921875" style="185" customWidth="1"/>
    <col min="4330" max="4330" width="22.796875" style="185" customWidth="1"/>
    <col min="4331" max="4331" width="22.19921875" style="185" bestFit="1" customWidth="1"/>
    <col min="4332" max="4332" width="25.59765625" style="185" customWidth="1"/>
    <col min="4333" max="4333" width="23" style="185" bestFit="1" customWidth="1"/>
    <col min="4334" max="4335" width="23" style="185" customWidth="1"/>
    <col min="4336" max="4336" width="22.19921875" style="185" bestFit="1" customWidth="1"/>
    <col min="4337" max="4352" width="22.19921875" style="185"/>
    <col min="4353" max="4353" width="147.19921875" style="185" bestFit="1" customWidth="1"/>
    <col min="4354" max="4354" width="39.19921875" style="185" customWidth="1"/>
    <col min="4355" max="4355" width="34.3984375" style="185" customWidth="1"/>
    <col min="4356" max="4356" width="29.59765625" style="185" bestFit="1" customWidth="1"/>
    <col min="4357" max="4357" width="24" style="185" bestFit="1" customWidth="1"/>
    <col min="4358" max="4581" width="14.59765625" style="185" customWidth="1"/>
    <col min="4582" max="4582" width="70.3984375" style="185" customWidth="1"/>
    <col min="4583" max="4585" width="22.19921875" style="185" customWidth="1"/>
    <col min="4586" max="4586" width="22.796875" style="185" customWidth="1"/>
    <col min="4587" max="4587" width="22.19921875" style="185" bestFit="1" customWidth="1"/>
    <col min="4588" max="4588" width="25.59765625" style="185" customWidth="1"/>
    <col min="4589" max="4589" width="23" style="185" bestFit="1" customWidth="1"/>
    <col min="4590" max="4591" width="23" style="185" customWidth="1"/>
    <col min="4592" max="4592" width="22.19921875" style="185" bestFit="1" customWidth="1"/>
    <col min="4593" max="4608" width="22.19921875" style="185"/>
    <col min="4609" max="4609" width="147.19921875" style="185" bestFit="1" customWidth="1"/>
    <col min="4610" max="4610" width="39.19921875" style="185" customWidth="1"/>
    <col min="4611" max="4611" width="34.3984375" style="185" customWidth="1"/>
    <col min="4612" max="4612" width="29.59765625" style="185" bestFit="1" customWidth="1"/>
    <col min="4613" max="4613" width="24" style="185" bestFit="1" customWidth="1"/>
    <col min="4614" max="4837" width="14.59765625" style="185" customWidth="1"/>
    <col min="4838" max="4838" width="70.3984375" style="185" customWidth="1"/>
    <col min="4839" max="4841" width="22.19921875" style="185" customWidth="1"/>
    <col min="4842" max="4842" width="22.796875" style="185" customWidth="1"/>
    <col min="4843" max="4843" width="22.19921875" style="185" bestFit="1" customWidth="1"/>
    <col min="4844" max="4844" width="25.59765625" style="185" customWidth="1"/>
    <col min="4845" max="4845" width="23" style="185" bestFit="1" customWidth="1"/>
    <col min="4846" max="4847" width="23" style="185" customWidth="1"/>
    <col min="4848" max="4848" width="22.19921875" style="185" bestFit="1" customWidth="1"/>
    <col min="4849" max="4864" width="22.19921875" style="185"/>
    <col min="4865" max="4865" width="147.19921875" style="185" bestFit="1" customWidth="1"/>
    <col min="4866" max="4866" width="39.19921875" style="185" customWidth="1"/>
    <col min="4867" max="4867" width="34.3984375" style="185" customWidth="1"/>
    <col min="4868" max="4868" width="29.59765625" style="185" bestFit="1" customWidth="1"/>
    <col min="4869" max="4869" width="24" style="185" bestFit="1" customWidth="1"/>
    <col min="4870" max="5093" width="14.59765625" style="185" customWidth="1"/>
    <col min="5094" max="5094" width="70.3984375" style="185" customWidth="1"/>
    <col min="5095" max="5097" width="22.19921875" style="185" customWidth="1"/>
    <col min="5098" max="5098" width="22.796875" style="185" customWidth="1"/>
    <col min="5099" max="5099" width="22.19921875" style="185" bestFit="1" customWidth="1"/>
    <col min="5100" max="5100" width="25.59765625" style="185" customWidth="1"/>
    <col min="5101" max="5101" width="23" style="185" bestFit="1" customWidth="1"/>
    <col min="5102" max="5103" width="23" style="185" customWidth="1"/>
    <col min="5104" max="5104" width="22.19921875" style="185" bestFit="1" customWidth="1"/>
    <col min="5105" max="5120" width="22.19921875" style="185"/>
    <col min="5121" max="5121" width="147.19921875" style="185" bestFit="1" customWidth="1"/>
    <col min="5122" max="5122" width="39.19921875" style="185" customWidth="1"/>
    <col min="5123" max="5123" width="34.3984375" style="185" customWidth="1"/>
    <col min="5124" max="5124" width="29.59765625" style="185" bestFit="1" customWidth="1"/>
    <col min="5125" max="5125" width="24" style="185" bestFit="1" customWidth="1"/>
    <col min="5126" max="5349" width="14.59765625" style="185" customWidth="1"/>
    <col min="5350" max="5350" width="70.3984375" style="185" customWidth="1"/>
    <col min="5351" max="5353" width="22.19921875" style="185" customWidth="1"/>
    <col min="5354" max="5354" width="22.796875" style="185" customWidth="1"/>
    <col min="5355" max="5355" width="22.19921875" style="185" bestFit="1" customWidth="1"/>
    <col min="5356" max="5356" width="25.59765625" style="185" customWidth="1"/>
    <col min="5357" max="5357" width="23" style="185" bestFit="1" customWidth="1"/>
    <col min="5358" max="5359" width="23" style="185" customWidth="1"/>
    <col min="5360" max="5360" width="22.19921875" style="185" bestFit="1" customWidth="1"/>
    <col min="5361" max="5376" width="22.19921875" style="185"/>
    <col min="5377" max="5377" width="147.19921875" style="185" bestFit="1" customWidth="1"/>
    <col min="5378" max="5378" width="39.19921875" style="185" customWidth="1"/>
    <col min="5379" max="5379" width="34.3984375" style="185" customWidth="1"/>
    <col min="5380" max="5380" width="29.59765625" style="185" bestFit="1" customWidth="1"/>
    <col min="5381" max="5381" width="24" style="185" bestFit="1" customWidth="1"/>
    <col min="5382" max="5605" width="14.59765625" style="185" customWidth="1"/>
    <col min="5606" max="5606" width="70.3984375" style="185" customWidth="1"/>
    <col min="5607" max="5609" width="22.19921875" style="185" customWidth="1"/>
    <col min="5610" max="5610" width="22.796875" style="185" customWidth="1"/>
    <col min="5611" max="5611" width="22.19921875" style="185" bestFit="1" customWidth="1"/>
    <col min="5612" max="5612" width="25.59765625" style="185" customWidth="1"/>
    <col min="5613" max="5613" width="23" style="185" bestFit="1" customWidth="1"/>
    <col min="5614" max="5615" width="23" style="185" customWidth="1"/>
    <col min="5616" max="5616" width="22.19921875" style="185" bestFit="1" customWidth="1"/>
    <col min="5617" max="5632" width="22.19921875" style="185"/>
    <col min="5633" max="5633" width="147.19921875" style="185" bestFit="1" customWidth="1"/>
    <col min="5634" max="5634" width="39.19921875" style="185" customWidth="1"/>
    <col min="5635" max="5635" width="34.3984375" style="185" customWidth="1"/>
    <col min="5636" max="5636" width="29.59765625" style="185" bestFit="1" customWidth="1"/>
    <col min="5637" max="5637" width="24" style="185" bestFit="1" customWidth="1"/>
    <col min="5638" max="5861" width="14.59765625" style="185" customWidth="1"/>
    <col min="5862" max="5862" width="70.3984375" style="185" customWidth="1"/>
    <col min="5863" max="5865" width="22.19921875" style="185" customWidth="1"/>
    <col min="5866" max="5866" width="22.796875" style="185" customWidth="1"/>
    <col min="5867" max="5867" width="22.19921875" style="185" bestFit="1" customWidth="1"/>
    <col min="5868" max="5868" width="25.59765625" style="185" customWidth="1"/>
    <col min="5869" max="5869" width="23" style="185" bestFit="1" customWidth="1"/>
    <col min="5870" max="5871" width="23" style="185" customWidth="1"/>
    <col min="5872" max="5872" width="22.19921875" style="185" bestFit="1" customWidth="1"/>
    <col min="5873" max="5888" width="22.19921875" style="185"/>
    <col min="5889" max="5889" width="147.19921875" style="185" bestFit="1" customWidth="1"/>
    <col min="5890" max="5890" width="39.19921875" style="185" customWidth="1"/>
    <col min="5891" max="5891" width="34.3984375" style="185" customWidth="1"/>
    <col min="5892" max="5892" width="29.59765625" style="185" bestFit="1" customWidth="1"/>
    <col min="5893" max="5893" width="24" style="185" bestFit="1" customWidth="1"/>
    <col min="5894" max="6117" width="14.59765625" style="185" customWidth="1"/>
    <col min="6118" max="6118" width="70.3984375" style="185" customWidth="1"/>
    <col min="6119" max="6121" width="22.19921875" style="185" customWidth="1"/>
    <col min="6122" max="6122" width="22.796875" style="185" customWidth="1"/>
    <col min="6123" max="6123" width="22.19921875" style="185" bestFit="1" customWidth="1"/>
    <col min="6124" max="6124" width="25.59765625" style="185" customWidth="1"/>
    <col min="6125" max="6125" width="23" style="185" bestFit="1" customWidth="1"/>
    <col min="6126" max="6127" width="23" style="185" customWidth="1"/>
    <col min="6128" max="6128" width="22.19921875" style="185" bestFit="1" customWidth="1"/>
    <col min="6129" max="6144" width="22.19921875" style="185"/>
    <col min="6145" max="6145" width="147.19921875" style="185" bestFit="1" customWidth="1"/>
    <col min="6146" max="6146" width="39.19921875" style="185" customWidth="1"/>
    <col min="6147" max="6147" width="34.3984375" style="185" customWidth="1"/>
    <col min="6148" max="6148" width="29.59765625" style="185" bestFit="1" customWidth="1"/>
    <col min="6149" max="6149" width="24" style="185" bestFit="1" customWidth="1"/>
    <col min="6150" max="6373" width="14.59765625" style="185" customWidth="1"/>
    <col min="6374" max="6374" width="70.3984375" style="185" customWidth="1"/>
    <col min="6375" max="6377" width="22.19921875" style="185" customWidth="1"/>
    <col min="6378" max="6378" width="22.796875" style="185" customWidth="1"/>
    <col min="6379" max="6379" width="22.19921875" style="185" bestFit="1" customWidth="1"/>
    <col min="6380" max="6380" width="25.59765625" style="185" customWidth="1"/>
    <col min="6381" max="6381" width="23" style="185" bestFit="1" customWidth="1"/>
    <col min="6382" max="6383" width="23" style="185" customWidth="1"/>
    <col min="6384" max="6384" width="22.19921875" style="185" bestFit="1" customWidth="1"/>
    <col min="6385" max="6400" width="22.19921875" style="185"/>
    <col min="6401" max="6401" width="147.19921875" style="185" bestFit="1" customWidth="1"/>
    <col min="6402" max="6402" width="39.19921875" style="185" customWidth="1"/>
    <col min="6403" max="6403" width="34.3984375" style="185" customWidth="1"/>
    <col min="6404" max="6404" width="29.59765625" style="185" bestFit="1" customWidth="1"/>
    <col min="6405" max="6405" width="24" style="185" bestFit="1" customWidth="1"/>
    <col min="6406" max="6629" width="14.59765625" style="185" customWidth="1"/>
    <col min="6630" max="6630" width="70.3984375" style="185" customWidth="1"/>
    <col min="6631" max="6633" width="22.19921875" style="185" customWidth="1"/>
    <col min="6634" max="6634" width="22.796875" style="185" customWidth="1"/>
    <col min="6635" max="6635" width="22.19921875" style="185" bestFit="1" customWidth="1"/>
    <col min="6636" max="6636" width="25.59765625" style="185" customWidth="1"/>
    <col min="6637" max="6637" width="23" style="185" bestFit="1" customWidth="1"/>
    <col min="6638" max="6639" width="23" style="185" customWidth="1"/>
    <col min="6640" max="6640" width="22.19921875" style="185" bestFit="1" customWidth="1"/>
    <col min="6641" max="6656" width="22.19921875" style="185"/>
    <col min="6657" max="6657" width="147.19921875" style="185" bestFit="1" customWidth="1"/>
    <col min="6658" max="6658" width="39.19921875" style="185" customWidth="1"/>
    <col min="6659" max="6659" width="34.3984375" style="185" customWidth="1"/>
    <col min="6660" max="6660" width="29.59765625" style="185" bestFit="1" customWidth="1"/>
    <col min="6661" max="6661" width="24" style="185" bestFit="1" customWidth="1"/>
    <col min="6662" max="6885" width="14.59765625" style="185" customWidth="1"/>
    <col min="6886" max="6886" width="70.3984375" style="185" customWidth="1"/>
    <col min="6887" max="6889" width="22.19921875" style="185" customWidth="1"/>
    <col min="6890" max="6890" width="22.796875" style="185" customWidth="1"/>
    <col min="6891" max="6891" width="22.19921875" style="185" bestFit="1" customWidth="1"/>
    <col min="6892" max="6892" width="25.59765625" style="185" customWidth="1"/>
    <col min="6893" max="6893" width="23" style="185" bestFit="1" customWidth="1"/>
    <col min="6894" max="6895" width="23" style="185" customWidth="1"/>
    <col min="6896" max="6896" width="22.19921875" style="185" bestFit="1" customWidth="1"/>
    <col min="6897" max="6912" width="22.19921875" style="185"/>
    <col min="6913" max="6913" width="147.19921875" style="185" bestFit="1" customWidth="1"/>
    <col min="6914" max="6914" width="39.19921875" style="185" customWidth="1"/>
    <col min="6915" max="6915" width="34.3984375" style="185" customWidth="1"/>
    <col min="6916" max="6916" width="29.59765625" style="185" bestFit="1" customWidth="1"/>
    <col min="6917" max="6917" width="24" style="185" bestFit="1" customWidth="1"/>
    <col min="6918" max="7141" width="14.59765625" style="185" customWidth="1"/>
    <col min="7142" max="7142" width="70.3984375" style="185" customWidth="1"/>
    <col min="7143" max="7145" width="22.19921875" style="185" customWidth="1"/>
    <col min="7146" max="7146" width="22.796875" style="185" customWidth="1"/>
    <col min="7147" max="7147" width="22.19921875" style="185" bestFit="1" customWidth="1"/>
    <col min="7148" max="7148" width="25.59765625" style="185" customWidth="1"/>
    <col min="7149" max="7149" width="23" style="185" bestFit="1" customWidth="1"/>
    <col min="7150" max="7151" width="23" style="185" customWidth="1"/>
    <col min="7152" max="7152" width="22.19921875" style="185" bestFit="1" customWidth="1"/>
    <col min="7153" max="7168" width="22.19921875" style="185"/>
    <col min="7169" max="7169" width="147.19921875" style="185" bestFit="1" customWidth="1"/>
    <col min="7170" max="7170" width="39.19921875" style="185" customWidth="1"/>
    <col min="7171" max="7171" width="34.3984375" style="185" customWidth="1"/>
    <col min="7172" max="7172" width="29.59765625" style="185" bestFit="1" customWidth="1"/>
    <col min="7173" max="7173" width="24" style="185" bestFit="1" customWidth="1"/>
    <col min="7174" max="7397" width="14.59765625" style="185" customWidth="1"/>
    <col min="7398" max="7398" width="70.3984375" style="185" customWidth="1"/>
    <col min="7399" max="7401" width="22.19921875" style="185" customWidth="1"/>
    <col min="7402" max="7402" width="22.796875" style="185" customWidth="1"/>
    <col min="7403" max="7403" width="22.19921875" style="185" bestFit="1" customWidth="1"/>
    <col min="7404" max="7404" width="25.59765625" style="185" customWidth="1"/>
    <col min="7405" max="7405" width="23" style="185" bestFit="1" customWidth="1"/>
    <col min="7406" max="7407" width="23" style="185" customWidth="1"/>
    <col min="7408" max="7408" width="22.19921875" style="185" bestFit="1" customWidth="1"/>
    <col min="7409" max="7424" width="22.19921875" style="185"/>
    <col min="7425" max="7425" width="147.19921875" style="185" bestFit="1" customWidth="1"/>
    <col min="7426" max="7426" width="39.19921875" style="185" customWidth="1"/>
    <col min="7427" max="7427" width="34.3984375" style="185" customWidth="1"/>
    <col min="7428" max="7428" width="29.59765625" style="185" bestFit="1" customWidth="1"/>
    <col min="7429" max="7429" width="24" style="185" bestFit="1" customWidth="1"/>
    <col min="7430" max="7653" width="14.59765625" style="185" customWidth="1"/>
    <col min="7654" max="7654" width="70.3984375" style="185" customWidth="1"/>
    <col min="7655" max="7657" width="22.19921875" style="185" customWidth="1"/>
    <col min="7658" max="7658" width="22.796875" style="185" customWidth="1"/>
    <col min="7659" max="7659" width="22.19921875" style="185" bestFit="1" customWidth="1"/>
    <col min="7660" max="7660" width="25.59765625" style="185" customWidth="1"/>
    <col min="7661" max="7661" width="23" style="185" bestFit="1" customWidth="1"/>
    <col min="7662" max="7663" width="23" style="185" customWidth="1"/>
    <col min="7664" max="7664" width="22.19921875" style="185" bestFit="1" customWidth="1"/>
    <col min="7665" max="7680" width="22.19921875" style="185"/>
    <col min="7681" max="7681" width="147.19921875" style="185" bestFit="1" customWidth="1"/>
    <col min="7682" max="7682" width="39.19921875" style="185" customWidth="1"/>
    <col min="7683" max="7683" width="34.3984375" style="185" customWidth="1"/>
    <col min="7684" max="7684" width="29.59765625" style="185" bestFit="1" customWidth="1"/>
    <col min="7685" max="7685" width="24" style="185" bestFit="1" customWidth="1"/>
    <col min="7686" max="7909" width="14.59765625" style="185" customWidth="1"/>
    <col min="7910" max="7910" width="70.3984375" style="185" customWidth="1"/>
    <col min="7911" max="7913" width="22.19921875" style="185" customWidth="1"/>
    <col min="7914" max="7914" width="22.796875" style="185" customWidth="1"/>
    <col min="7915" max="7915" width="22.19921875" style="185" bestFit="1" customWidth="1"/>
    <col min="7916" max="7916" width="25.59765625" style="185" customWidth="1"/>
    <col min="7917" max="7917" width="23" style="185" bestFit="1" customWidth="1"/>
    <col min="7918" max="7919" width="23" style="185" customWidth="1"/>
    <col min="7920" max="7920" width="22.19921875" style="185" bestFit="1" customWidth="1"/>
    <col min="7921" max="7936" width="22.19921875" style="185"/>
    <col min="7937" max="7937" width="147.19921875" style="185" bestFit="1" customWidth="1"/>
    <col min="7938" max="7938" width="39.19921875" style="185" customWidth="1"/>
    <col min="7939" max="7939" width="34.3984375" style="185" customWidth="1"/>
    <col min="7940" max="7940" width="29.59765625" style="185" bestFit="1" customWidth="1"/>
    <col min="7941" max="7941" width="24" style="185" bestFit="1" customWidth="1"/>
    <col min="7942" max="8165" width="14.59765625" style="185" customWidth="1"/>
    <col min="8166" max="8166" width="70.3984375" style="185" customWidth="1"/>
    <col min="8167" max="8169" width="22.19921875" style="185" customWidth="1"/>
    <col min="8170" max="8170" width="22.796875" style="185" customWidth="1"/>
    <col min="8171" max="8171" width="22.19921875" style="185" bestFit="1" customWidth="1"/>
    <col min="8172" max="8172" width="25.59765625" style="185" customWidth="1"/>
    <col min="8173" max="8173" width="23" style="185" bestFit="1" customWidth="1"/>
    <col min="8174" max="8175" width="23" style="185" customWidth="1"/>
    <col min="8176" max="8176" width="22.19921875" style="185" bestFit="1" customWidth="1"/>
    <col min="8177" max="8192" width="22.19921875" style="185"/>
    <col min="8193" max="8193" width="147.19921875" style="185" bestFit="1" customWidth="1"/>
    <col min="8194" max="8194" width="39.19921875" style="185" customWidth="1"/>
    <col min="8195" max="8195" width="34.3984375" style="185" customWidth="1"/>
    <col min="8196" max="8196" width="29.59765625" style="185" bestFit="1" customWidth="1"/>
    <col min="8197" max="8197" width="24" style="185" bestFit="1" customWidth="1"/>
    <col min="8198" max="8421" width="14.59765625" style="185" customWidth="1"/>
    <col min="8422" max="8422" width="70.3984375" style="185" customWidth="1"/>
    <col min="8423" max="8425" width="22.19921875" style="185" customWidth="1"/>
    <col min="8426" max="8426" width="22.796875" style="185" customWidth="1"/>
    <col min="8427" max="8427" width="22.19921875" style="185" bestFit="1" customWidth="1"/>
    <col min="8428" max="8428" width="25.59765625" style="185" customWidth="1"/>
    <col min="8429" max="8429" width="23" style="185" bestFit="1" customWidth="1"/>
    <col min="8430" max="8431" width="23" style="185" customWidth="1"/>
    <col min="8432" max="8432" width="22.19921875" style="185" bestFit="1" customWidth="1"/>
    <col min="8433" max="8448" width="22.19921875" style="185"/>
    <col min="8449" max="8449" width="147.19921875" style="185" bestFit="1" customWidth="1"/>
    <col min="8450" max="8450" width="39.19921875" style="185" customWidth="1"/>
    <col min="8451" max="8451" width="34.3984375" style="185" customWidth="1"/>
    <col min="8452" max="8452" width="29.59765625" style="185" bestFit="1" customWidth="1"/>
    <col min="8453" max="8453" width="24" style="185" bestFit="1" customWidth="1"/>
    <col min="8454" max="8677" width="14.59765625" style="185" customWidth="1"/>
    <col min="8678" max="8678" width="70.3984375" style="185" customWidth="1"/>
    <col min="8679" max="8681" width="22.19921875" style="185" customWidth="1"/>
    <col min="8682" max="8682" width="22.796875" style="185" customWidth="1"/>
    <col min="8683" max="8683" width="22.19921875" style="185" bestFit="1" customWidth="1"/>
    <col min="8684" max="8684" width="25.59765625" style="185" customWidth="1"/>
    <col min="8685" max="8685" width="23" style="185" bestFit="1" customWidth="1"/>
    <col min="8686" max="8687" width="23" style="185" customWidth="1"/>
    <col min="8688" max="8688" width="22.19921875" style="185" bestFit="1" customWidth="1"/>
    <col min="8689" max="8704" width="22.19921875" style="185"/>
    <col min="8705" max="8705" width="147.19921875" style="185" bestFit="1" customWidth="1"/>
    <col min="8706" max="8706" width="39.19921875" style="185" customWidth="1"/>
    <col min="8707" max="8707" width="34.3984375" style="185" customWidth="1"/>
    <col min="8708" max="8708" width="29.59765625" style="185" bestFit="1" customWidth="1"/>
    <col min="8709" max="8709" width="24" style="185" bestFit="1" customWidth="1"/>
    <col min="8710" max="8933" width="14.59765625" style="185" customWidth="1"/>
    <col min="8934" max="8934" width="70.3984375" style="185" customWidth="1"/>
    <col min="8935" max="8937" width="22.19921875" style="185" customWidth="1"/>
    <col min="8938" max="8938" width="22.796875" style="185" customWidth="1"/>
    <col min="8939" max="8939" width="22.19921875" style="185" bestFit="1" customWidth="1"/>
    <col min="8940" max="8940" width="25.59765625" style="185" customWidth="1"/>
    <col min="8941" max="8941" width="23" style="185" bestFit="1" customWidth="1"/>
    <col min="8942" max="8943" width="23" style="185" customWidth="1"/>
    <col min="8944" max="8944" width="22.19921875" style="185" bestFit="1" customWidth="1"/>
    <col min="8945" max="8960" width="22.19921875" style="185"/>
    <col min="8961" max="8961" width="147.19921875" style="185" bestFit="1" customWidth="1"/>
    <col min="8962" max="8962" width="39.19921875" style="185" customWidth="1"/>
    <col min="8963" max="8963" width="34.3984375" style="185" customWidth="1"/>
    <col min="8964" max="8964" width="29.59765625" style="185" bestFit="1" customWidth="1"/>
    <col min="8965" max="8965" width="24" style="185" bestFit="1" customWidth="1"/>
    <col min="8966" max="9189" width="14.59765625" style="185" customWidth="1"/>
    <col min="9190" max="9190" width="70.3984375" style="185" customWidth="1"/>
    <col min="9191" max="9193" width="22.19921875" style="185" customWidth="1"/>
    <col min="9194" max="9194" width="22.796875" style="185" customWidth="1"/>
    <col min="9195" max="9195" width="22.19921875" style="185" bestFit="1" customWidth="1"/>
    <col min="9196" max="9196" width="25.59765625" style="185" customWidth="1"/>
    <col min="9197" max="9197" width="23" style="185" bestFit="1" customWidth="1"/>
    <col min="9198" max="9199" width="23" style="185" customWidth="1"/>
    <col min="9200" max="9200" width="22.19921875" style="185" bestFit="1" customWidth="1"/>
    <col min="9201" max="9216" width="22.19921875" style="185"/>
    <col min="9217" max="9217" width="147.19921875" style="185" bestFit="1" customWidth="1"/>
    <col min="9218" max="9218" width="39.19921875" style="185" customWidth="1"/>
    <col min="9219" max="9219" width="34.3984375" style="185" customWidth="1"/>
    <col min="9220" max="9220" width="29.59765625" style="185" bestFit="1" customWidth="1"/>
    <col min="9221" max="9221" width="24" style="185" bestFit="1" customWidth="1"/>
    <col min="9222" max="9445" width="14.59765625" style="185" customWidth="1"/>
    <col min="9446" max="9446" width="70.3984375" style="185" customWidth="1"/>
    <col min="9447" max="9449" width="22.19921875" style="185" customWidth="1"/>
    <col min="9450" max="9450" width="22.796875" style="185" customWidth="1"/>
    <col min="9451" max="9451" width="22.19921875" style="185" bestFit="1" customWidth="1"/>
    <col min="9452" max="9452" width="25.59765625" style="185" customWidth="1"/>
    <col min="9453" max="9453" width="23" style="185" bestFit="1" customWidth="1"/>
    <col min="9454" max="9455" width="23" style="185" customWidth="1"/>
    <col min="9456" max="9456" width="22.19921875" style="185" bestFit="1" customWidth="1"/>
    <col min="9457" max="9472" width="22.19921875" style="185"/>
    <col min="9473" max="9473" width="147.19921875" style="185" bestFit="1" customWidth="1"/>
    <col min="9474" max="9474" width="39.19921875" style="185" customWidth="1"/>
    <col min="9475" max="9475" width="34.3984375" style="185" customWidth="1"/>
    <col min="9476" max="9476" width="29.59765625" style="185" bestFit="1" customWidth="1"/>
    <col min="9477" max="9477" width="24" style="185" bestFit="1" customWidth="1"/>
    <col min="9478" max="9701" width="14.59765625" style="185" customWidth="1"/>
    <col min="9702" max="9702" width="70.3984375" style="185" customWidth="1"/>
    <col min="9703" max="9705" width="22.19921875" style="185" customWidth="1"/>
    <col min="9706" max="9706" width="22.796875" style="185" customWidth="1"/>
    <col min="9707" max="9707" width="22.19921875" style="185" bestFit="1" customWidth="1"/>
    <col min="9708" max="9708" width="25.59765625" style="185" customWidth="1"/>
    <col min="9709" max="9709" width="23" style="185" bestFit="1" customWidth="1"/>
    <col min="9710" max="9711" width="23" style="185" customWidth="1"/>
    <col min="9712" max="9712" width="22.19921875" style="185" bestFit="1" customWidth="1"/>
    <col min="9713" max="9728" width="22.19921875" style="185"/>
    <col min="9729" max="9729" width="147.19921875" style="185" bestFit="1" customWidth="1"/>
    <col min="9730" max="9730" width="39.19921875" style="185" customWidth="1"/>
    <col min="9731" max="9731" width="34.3984375" style="185" customWidth="1"/>
    <col min="9732" max="9732" width="29.59765625" style="185" bestFit="1" customWidth="1"/>
    <col min="9733" max="9733" width="24" style="185" bestFit="1" customWidth="1"/>
    <col min="9734" max="9957" width="14.59765625" style="185" customWidth="1"/>
    <col min="9958" max="9958" width="70.3984375" style="185" customWidth="1"/>
    <col min="9959" max="9961" width="22.19921875" style="185" customWidth="1"/>
    <col min="9962" max="9962" width="22.796875" style="185" customWidth="1"/>
    <col min="9963" max="9963" width="22.19921875" style="185" bestFit="1" customWidth="1"/>
    <col min="9964" max="9964" width="25.59765625" style="185" customWidth="1"/>
    <col min="9965" max="9965" width="23" style="185" bestFit="1" customWidth="1"/>
    <col min="9966" max="9967" width="23" style="185" customWidth="1"/>
    <col min="9968" max="9968" width="22.19921875" style="185" bestFit="1" customWidth="1"/>
    <col min="9969" max="9984" width="22.19921875" style="185"/>
    <col min="9985" max="9985" width="147.19921875" style="185" bestFit="1" customWidth="1"/>
    <col min="9986" max="9986" width="39.19921875" style="185" customWidth="1"/>
    <col min="9987" max="9987" width="34.3984375" style="185" customWidth="1"/>
    <col min="9988" max="9988" width="29.59765625" style="185" bestFit="1" customWidth="1"/>
    <col min="9989" max="9989" width="24" style="185" bestFit="1" customWidth="1"/>
    <col min="9990" max="10213" width="14.59765625" style="185" customWidth="1"/>
    <col min="10214" max="10214" width="70.3984375" style="185" customWidth="1"/>
    <col min="10215" max="10217" width="22.19921875" style="185" customWidth="1"/>
    <col min="10218" max="10218" width="22.796875" style="185" customWidth="1"/>
    <col min="10219" max="10219" width="22.19921875" style="185" bestFit="1" customWidth="1"/>
    <col min="10220" max="10220" width="25.59765625" style="185" customWidth="1"/>
    <col min="10221" max="10221" width="23" style="185" bestFit="1" customWidth="1"/>
    <col min="10222" max="10223" width="23" style="185" customWidth="1"/>
    <col min="10224" max="10224" width="22.19921875" style="185" bestFit="1" customWidth="1"/>
    <col min="10225" max="10240" width="22.19921875" style="185"/>
    <col min="10241" max="10241" width="147.19921875" style="185" bestFit="1" customWidth="1"/>
    <col min="10242" max="10242" width="39.19921875" style="185" customWidth="1"/>
    <col min="10243" max="10243" width="34.3984375" style="185" customWidth="1"/>
    <col min="10244" max="10244" width="29.59765625" style="185" bestFit="1" customWidth="1"/>
    <col min="10245" max="10245" width="24" style="185" bestFit="1" customWidth="1"/>
    <col min="10246" max="10469" width="14.59765625" style="185" customWidth="1"/>
    <col min="10470" max="10470" width="70.3984375" style="185" customWidth="1"/>
    <col min="10471" max="10473" width="22.19921875" style="185" customWidth="1"/>
    <col min="10474" max="10474" width="22.796875" style="185" customWidth="1"/>
    <col min="10475" max="10475" width="22.19921875" style="185" bestFit="1" customWidth="1"/>
    <col min="10476" max="10476" width="25.59765625" style="185" customWidth="1"/>
    <col min="10477" max="10477" width="23" style="185" bestFit="1" customWidth="1"/>
    <col min="10478" max="10479" width="23" style="185" customWidth="1"/>
    <col min="10480" max="10480" width="22.19921875" style="185" bestFit="1" customWidth="1"/>
    <col min="10481" max="10496" width="22.19921875" style="185"/>
    <col min="10497" max="10497" width="147.19921875" style="185" bestFit="1" customWidth="1"/>
    <col min="10498" max="10498" width="39.19921875" style="185" customWidth="1"/>
    <col min="10499" max="10499" width="34.3984375" style="185" customWidth="1"/>
    <col min="10500" max="10500" width="29.59765625" style="185" bestFit="1" customWidth="1"/>
    <col min="10501" max="10501" width="24" style="185" bestFit="1" customWidth="1"/>
    <col min="10502" max="10725" width="14.59765625" style="185" customWidth="1"/>
    <col min="10726" max="10726" width="70.3984375" style="185" customWidth="1"/>
    <col min="10727" max="10729" width="22.19921875" style="185" customWidth="1"/>
    <col min="10730" max="10730" width="22.796875" style="185" customWidth="1"/>
    <col min="10731" max="10731" width="22.19921875" style="185" bestFit="1" customWidth="1"/>
    <col min="10732" max="10732" width="25.59765625" style="185" customWidth="1"/>
    <col min="10733" max="10733" width="23" style="185" bestFit="1" customWidth="1"/>
    <col min="10734" max="10735" width="23" style="185" customWidth="1"/>
    <col min="10736" max="10736" width="22.19921875" style="185" bestFit="1" customWidth="1"/>
    <col min="10737" max="10752" width="22.19921875" style="185"/>
    <col min="10753" max="10753" width="147.19921875" style="185" bestFit="1" customWidth="1"/>
    <col min="10754" max="10754" width="39.19921875" style="185" customWidth="1"/>
    <col min="10755" max="10755" width="34.3984375" style="185" customWidth="1"/>
    <col min="10756" max="10756" width="29.59765625" style="185" bestFit="1" customWidth="1"/>
    <col min="10757" max="10757" width="24" style="185" bestFit="1" customWidth="1"/>
    <col min="10758" max="10981" width="14.59765625" style="185" customWidth="1"/>
    <col min="10982" max="10982" width="70.3984375" style="185" customWidth="1"/>
    <col min="10983" max="10985" width="22.19921875" style="185" customWidth="1"/>
    <col min="10986" max="10986" width="22.796875" style="185" customWidth="1"/>
    <col min="10987" max="10987" width="22.19921875" style="185" bestFit="1" customWidth="1"/>
    <col min="10988" max="10988" width="25.59765625" style="185" customWidth="1"/>
    <col min="10989" max="10989" width="23" style="185" bestFit="1" customWidth="1"/>
    <col min="10990" max="10991" width="23" style="185" customWidth="1"/>
    <col min="10992" max="10992" width="22.19921875" style="185" bestFit="1" customWidth="1"/>
    <col min="10993" max="11008" width="22.19921875" style="185"/>
    <col min="11009" max="11009" width="147.19921875" style="185" bestFit="1" customWidth="1"/>
    <col min="11010" max="11010" width="39.19921875" style="185" customWidth="1"/>
    <col min="11011" max="11011" width="34.3984375" style="185" customWidth="1"/>
    <col min="11012" max="11012" width="29.59765625" style="185" bestFit="1" customWidth="1"/>
    <col min="11013" max="11013" width="24" style="185" bestFit="1" customWidth="1"/>
    <col min="11014" max="11237" width="14.59765625" style="185" customWidth="1"/>
    <col min="11238" max="11238" width="70.3984375" style="185" customWidth="1"/>
    <col min="11239" max="11241" width="22.19921875" style="185" customWidth="1"/>
    <col min="11242" max="11242" width="22.796875" style="185" customWidth="1"/>
    <col min="11243" max="11243" width="22.19921875" style="185" bestFit="1" customWidth="1"/>
    <col min="11244" max="11244" width="25.59765625" style="185" customWidth="1"/>
    <col min="11245" max="11245" width="23" style="185" bestFit="1" customWidth="1"/>
    <col min="11246" max="11247" width="23" style="185" customWidth="1"/>
    <col min="11248" max="11248" width="22.19921875" style="185" bestFit="1" customWidth="1"/>
    <col min="11249" max="11264" width="22.19921875" style="185"/>
    <col min="11265" max="11265" width="147.19921875" style="185" bestFit="1" customWidth="1"/>
    <col min="11266" max="11266" width="39.19921875" style="185" customWidth="1"/>
    <col min="11267" max="11267" width="34.3984375" style="185" customWidth="1"/>
    <col min="11268" max="11268" width="29.59765625" style="185" bestFit="1" customWidth="1"/>
    <col min="11269" max="11269" width="24" style="185" bestFit="1" customWidth="1"/>
    <col min="11270" max="11493" width="14.59765625" style="185" customWidth="1"/>
    <col min="11494" max="11494" width="70.3984375" style="185" customWidth="1"/>
    <col min="11495" max="11497" width="22.19921875" style="185" customWidth="1"/>
    <col min="11498" max="11498" width="22.796875" style="185" customWidth="1"/>
    <col min="11499" max="11499" width="22.19921875" style="185" bestFit="1" customWidth="1"/>
    <col min="11500" max="11500" width="25.59765625" style="185" customWidth="1"/>
    <col min="11501" max="11501" width="23" style="185" bestFit="1" customWidth="1"/>
    <col min="11502" max="11503" width="23" style="185" customWidth="1"/>
    <col min="11504" max="11504" width="22.19921875" style="185" bestFit="1" customWidth="1"/>
    <col min="11505" max="11520" width="22.19921875" style="185"/>
    <col min="11521" max="11521" width="147.19921875" style="185" bestFit="1" customWidth="1"/>
    <col min="11522" max="11522" width="39.19921875" style="185" customWidth="1"/>
    <col min="11523" max="11523" width="34.3984375" style="185" customWidth="1"/>
    <col min="11524" max="11524" width="29.59765625" style="185" bestFit="1" customWidth="1"/>
    <col min="11525" max="11525" width="24" style="185" bestFit="1" customWidth="1"/>
    <col min="11526" max="11749" width="14.59765625" style="185" customWidth="1"/>
    <col min="11750" max="11750" width="70.3984375" style="185" customWidth="1"/>
    <col min="11751" max="11753" width="22.19921875" style="185" customWidth="1"/>
    <col min="11754" max="11754" width="22.796875" style="185" customWidth="1"/>
    <col min="11755" max="11755" width="22.19921875" style="185" bestFit="1" customWidth="1"/>
    <col min="11756" max="11756" width="25.59765625" style="185" customWidth="1"/>
    <col min="11757" max="11757" width="23" style="185" bestFit="1" customWidth="1"/>
    <col min="11758" max="11759" width="23" style="185" customWidth="1"/>
    <col min="11760" max="11760" width="22.19921875" style="185" bestFit="1" customWidth="1"/>
    <col min="11761" max="11776" width="22.19921875" style="185"/>
    <col min="11777" max="11777" width="147.19921875" style="185" bestFit="1" customWidth="1"/>
    <col min="11778" max="11778" width="39.19921875" style="185" customWidth="1"/>
    <col min="11779" max="11779" width="34.3984375" style="185" customWidth="1"/>
    <col min="11780" max="11780" width="29.59765625" style="185" bestFit="1" customWidth="1"/>
    <col min="11781" max="11781" width="24" style="185" bestFit="1" customWidth="1"/>
    <col min="11782" max="12005" width="14.59765625" style="185" customWidth="1"/>
    <col min="12006" max="12006" width="70.3984375" style="185" customWidth="1"/>
    <col min="12007" max="12009" width="22.19921875" style="185" customWidth="1"/>
    <col min="12010" max="12010" width="22.796875" style="185" customWidth="1"/>
    <col min="12011" max="12011" width="22.19921875" style="185" bestFit="1" customWidth="1"/>
    <col min="12012" max="12012" width="25.59765625" style="185" customWidth="1"/>
    <col min="12013" max="12013" width="23" style="185" bestFit="1" customWidth="1"/>
    <col min="12014" max="12015" width="23" style="185" customWidth="1"/>
    <col min="12016" max="12016" width="22.19921875" style="185" bestFit="1" customWidth="1"/>
    <col min="12017" max="12032" width="22.19921875" style="185"/>
    <col min="12033" max="12033" width="147.19921875" style="185" bestFit="1" customWidth="1"/>
    <col min="12034" max="12034" width="39.19921875" style="185" customWidth="1"/>
    <col min="12035" max="12035" width="34.3984375" style="185" customWidth="1"/>
    <col min="12036" max="12036" width="29.59765625" style="185" bestFit="1" customWidth="1"/>
    <col min="12037" max="12037" width="24" style="185" bestFit="1" customWidth="1"/>
    <col min="12038" max="12261" width="14.59765625" style="185" customWidth="1"/>
    <col min="12262" max="12262" width="70.3984375" style="185" customWidth="1"/>
    <col min="12263" max="12265" width="22.19921875" style="185" customWidth="1"/>
    <col min="12266" max="12266" width="22.796875" style="185" customWidth="1"/>
    <col min="12267" max="12267" width="22.19921875" style="185" bestFit="1" customWidth="1"/>
    <col min="12268" max="12268" width="25.59765625" style="185" customWidth="1"/>
    <col min="12269" max="12269" width="23" style="185" bestFit="1" customWidth="1"/>
    <col min="12270" max="12271" width="23" style="185" customWidth="1"/>
    <col min="12272" max="12272" width="22.19921875" style="185" bestFit="1" customWidth="1"/>
    <col min="12273" max="12288" width="22.19921875" style="185"/>
    <col min="12289" max="12289" width="147.19921875" style="185" bestFit="1" customWidth="1"/>
    <col min="12290" max="12290" width="39.19921875" style="185" customWidth="1"/>
    <col min="12291" max="12291" width="34.3984375" style="185" customWidth="1"/>
    <col min="12292" max="12292" width="29.59765625" style="185" bestFit="1" customWidth="1"/>
    <col min="12293" max="12293" width="24" style="185" bestFit="1" customWidth="1"/>
    <col min="12294" max="12517" width="14.59765625" style="185" customWidth="1"/>
    <col min="12518" max="12518" width="70.3984375" style="185" customWidth="1"/>
    <col min="12519" max="12521" width="22.19921875" style="185" customWidth="1"/>
    <col min="12522" max="12522" width="22.796875" style="185" customWidth="1"/>
    <col min="12523" max="12523" width="22.19921875" style="185" bestFit="1" customWidth="1"/>
    <col min="12524" max="12524" width="25.59765625" style="185" customWidth="1"/>
    <col min="12525" max="12525" width="23" style="185" bestFit="1" customWidth="1"/>
    <col min="12526" max="12527" width="23" style="185" customWidth="1"/>
    <col min="12528" max="12528" width="22.19921875" style="185" bestFit="1" customWidth="1"/>
    <col min="12529" max="12544" width="22.19921875" style="185"/>
    <col min="12545" max="12545" width="147.19921875" style="185" bestFit="1" customWidth="1"/>
    <col min="12546" max="12546" width="39.19921875" style="185" customWidth="1"/>
    <col min="12547" max="12547" width="34.3984375" style="185" customWidth="1"/>
    <col min="12548" max="12548" width="29.59765625" style="185" bestFit="1" customWidth="1"/>
    <col min="12549" max="12549" width="24" style="185" bestFit="1" customWidth="1"/>
    <col min="12550" max="12773" width="14.59765625" style="185" customWidth="1"/>
    <col min="12774" max="12774" width="70.3984375" style="185" customWidth="1"/>
    <col min="12775" max="12777" width="22.19921875" style="185" customWidth="1"/>
    <col min="12778" max="12778" width="22.796875" style="185" customWidth="1"/>
    <col min="12779" max="12779" width="22.19921875" style="185" bestFit="1" customWidth="1"/>
    <col min="12780" max="12780" width="25.59765625" style="185" customWidth="1"/>
    <col min="12781" max="12781" width="23" style="185" bestFit="1" customWidth="1"/>
    <col min="12782" max="12783" width="23" style="185" customWidth="1"/>
    <col min="12784" max="12784" width="22.19921875" style="185" bestFit="1" customWidth="1"/>
    <col min="12785" max="12800" width="22.19921875" style="185"/>
    <col min="12801" max="12801" width="147.19921875" style="185" bestFit="1" customWidth="1"/>
    <col min="12802" max="12802" width="39.19921875" style="185" customWidth="1"/>
    <col min="12803" max="12803" width="34.3984375" style="185" customWidth="1"/>
    <col min="12804" max="12804" width="29.59765625" style="185" bestFit="1" customWidth="1"/>
    <col min="12805" max="12805" width="24" style="185" bestFit="1" customWidth="1"/>
    <col min="12806" max="13029" width="14.59765625" style="185" customWidth="1"/>
    <col min="13030" max="13030" width="70.3984375" style="185" customWidth="1"/>
    <col min="13031" max="13033" width="22.19921875" style="185" customWidth="1"/>
    <col min="13034" max="13034" width="22.796875" style="185" customWidth="1"/>
    <col min="13035" max="13035" width="22.19921875" style="185" bestFit="1" customWidth="1"/>
    <col min="13036" max="13036" width="25.59765625" style="185" customWidth="1"/>
    <col min="13037" max="13037" width="23" style="185" bestFit="1" customWidth="1"/>
    <col min="13038" max="13039" width="23" style="185" customWidth="1"/>
    <col min="13040" max="13040" width="22.19921875" style="185" bestFit="1" customWidth="1"/>
    <col min="13041" max="13056" width="22.19921875" style="185"/>
    <col min="13057" max="13057" width="147.19921875" style="185" bestFit="1" customWidth="1"/>
    <col min="13058" max="13058" width="39.19921875" style="185" customWidth="1"/>
    <col min="13059" max="13059" width="34.3984375" style="185" customWidth="1"/>
    <col min="13060" max="13060" width="29.59765625" style="185" bestFit="1" customWidth="1"/>
    <col min="13061" max="13061" width="24" style="185" bestFit="1" customWidth="1"/>
    <col min="13062" max="13285" width="14.59765625" style="185" customWidth="1"/>
    <col min="13286" max="13286" width="70.3984375" style="185" customWidth="1"/>
    <col min="13287" max="13289" width="22.19921875" style="185" customWidth="1"/>
    <col min="13290" max="13290" width="22.796875" style="185" customWidth="1"/>
    <col min="13291" max="13291" width="22.19921875" style="185" bestFit="1" customWidth="1"/>
    <col min="13292" max="13292" width="25.59765625" style="185" customWidth="1"/>
    <col min="13293" max="13293" width="23" style="185" bestFit="1" customWidth="1"/>
    <col min="13294" max="13295" width="23" style="185" customWidth="1"/>
    <col min="13296" max="13296" width="22.19921875" style="185" bestFit="1" customWidth="1"/>
    <col min="13297" max="13312" width="22.19921875" style="185"/>
    <col min="13313" max="13313" width="147.19921875" style="185" bestFit="1" customWidth="1"/>
    <col min="13314" max="13314" width="39.19921875" style="185" customWidth="1"/>
    <col min="13315" max="13315" width="34.3984375" style="185" customWidth="1"/>
    <col min="13316" max="13316" width="29.59765625" style="185" bestFit="1" customWidth="1"/>
    <col min="13317" max="13317" width="24" style="185" bestFit="1" customWidth="1"/>
    <col min="13318" max="13541" width="14.59765625" style="185" customWidth="1"/>
    <col min="13542" max="13542" width="70.3984375" style="185" customWidth="1"/>
    <col min="13543" max="13545" width="22.19921875" style="185" customWidth="1"/>
    <col min="13546" max="13546" width="22.796875" style="185" customWidth="1"/>
    <col min="13547" max="13547" width="22.19921875" style="185" bestFit="1" customWidth="1"/>
    <col min="13548" max="13548" width="25.59765625" style="185" customWidth="1"/>
    <col min="13549" max="13549" width="23" style="185" bestFit="1" customWidth="1"/>
    <col min="13550" max="13551" width="23" style="185" customWidth="1"/>
    <col min="13552" max="13552" width="22.19921875" style="185" bestFit="1" customWidth="1"/>
    <col min="13553" max="13568" width="22.19921875" style="185"/>
    <col min="13569" max="13569" width="147.19921875" style="185" bestFit="1" customWidth="1"/>
    <col min="13570" max="13570" width="39.19921875" style="185" customWidth="1"/>
    <col min="13571" max="13571" width="34.3984375" style="185" customWidth="1"/>
    <col min="13572" max="13572" width="29.59765625" style="185" bestFit="1" customWidth="1"/>
    <col min="13573" max="13573" width="24" style="185" bestFit="1" customWidth="1"/>
    <col min="13574" max="13797" width="14.59765625" style="185" customWidth="1"/>
    <col min="13798" max="13798" width="70.3984375" style="185" customWidth="1"/>
    <col min="13799" max="13801" width="22.19921875" style="185" customWidth="1"/>
    <col min="13802" max="13802" width="22.796875" style="185" customWidth="1"/>
    <col min="13803" max="13803" width="22.19921875" style="185" bestFit="1" customWidth="1"/>
    <col min="13804" max="13804" width="25.59765625" style="185" customWidth="1"/>
    <col min="13805" max="13805" width="23" style="185" bestFit="1" customWidth="1"/>
    <col min="13806" max="13807" width="23" style="185" customWidth="1"/>
    <col min="13808" max="13808" width="22.19921875" style="185" bestFit="1" customWidth="1"/>
    <col min="13809" max="13824" width="22.19921875" style="185"/>
    <col min="13825" max="13825" width="147.19921875" style="185" bestFit="1" customWidth="1"/>
    <col min="13826" max="13826" width="39.19921875" style="185" customWidth="1"/>
    <col min="13827" max="13827" width="34.3984375" style="185" customWidth="1"/>
    <col min="13828" max="13828" width="29.59765625" style="185" bestFit="1" customWidth="1"/>
    <col min="13829" max="13829" width="24" style="185" bestFit="1" customWidth="1"/>
    <col min="13830" max="14053" width="14.59765625" style="185" customWidth="1"/>
    <col min="14054" max="14054" width="70.3984375" style="185" customWidth="1"/>
    <col min="14055" max="14057" width="22.19921875" style="185" customWidth="1"/>
    <col min="14058" max="14058" width="22.796875" style="185" customWidth="1"/>
    <col min="14059" max="14059" width="22.19921875" style="185" bestFit="1" customWidth="1"/>
    <col min="14060" max="14060" width="25.59765625" style="185" customWidth="1"/>
    <col min="14061" max="14061" width="23" style="185" bestFit="1" customWidth="1"/>
    <col min="14062" max="14063" width="23" style="185" customWidth="1"/>
    <col min="14064" max="14064" width="22.19921875" style="185" bestFit="1" customWidth="1"/>
    <col min="14065" max="14080" width="22.19921875" style="185"/>
    <col min="14081" max="14081" width="147.19921875" style="185" bestFit="1" customWidth="1"/>
    <col min="14082" max="14082" width="39.19921875" style="185" customWidth="1"/>
    <col min="14083" max="14083" width="34.3984375" style="185" customWidth="1"/>
    <col min="14084" max="14084" width="29.59765625" style="185" bestFit="1" customWidth="1"/>
    <col min="14085" max="14085" width="24" style="185" bestFit="1" customWidth="1"/>
    <col min="14086" max="14309" width="14.59765625" style="185" customWidth="1"/>
    <col min="14310" max="14310" width="70.3984375" style="185" customWidth="1"/>
    <col min="14311" max="14313" width="22.19921875" style="185" customWidth="1"/>
    <col min="14314" max="14314" width="22.796875" style="185" customWidth="1"/>
    <col min="14315" max="14315" width="22.19921875" style="185" bestFit="1" customWidth="1"/>
    <col min="14316" max="14316" width="25.59765625" style="185" customWidth="1"/>
    <col min="14317" max="14317" width="23" style="185" bestFit="1" customWidth="1"/>
    <col min="14318" max="14319" width="23" style="185" customWidth="1"/>
    <col min="14320" max="14320" width="22.19921875" style="185" bestFit="1" customWidth="1"/>
    <col min="14321" max="14336" width="22.19921875" style="185"/>
    <col min="14337" max="14337" width="147.19921875" style="185" bestFit="1" customWidth="1"/>
    <col min="14338" max="14338" width="39.19921875" style="185" customWidth="1"/>
    <col min="14339" max="14339" width="34.3984375" style="185" customWidth="1"/>
    <col min="14340" max="14340" width="29.59765625" style="185" bestFit="1" customWidth="1"/>
    <col min="14341" max="14341" width="24" style="185" bestFit="1" customWidth="1"/>
    <col min="14342" max="14565" width="14.59765625" style="185" customWidth="1"/>
    <col min="14566" max="14566" width="70.3984375" style="185" customWidth="1"/>
    <col min="14567" max="14569" width="22.19921875" style="185" customWidth="1"/>
    <col min="14570" max="14570" width="22.796875" style="185" customWidth="1"/>
    <col min="14571" max="14571" width="22.19921875" style="185" bestFit="1" customWidth="1"/>
    <col min="14572" max="14572" width="25.59765625" style="185" customWidth="1"/>
    <col min="14573" max="14573" width="23" style="185" bestFit="1" customWidth="1"/>
    <col min="14574" max="14575" width="23" style="185" customWidth="1"/>
    <col min="14576" max="14576" width="22.19921875" style="185" bestFit="1" customWidth="1"/>
    <col min="14577" max="14592" width="22.19921875" style="185"/>
    <col min="14593" max="14593" width="147.19921875" style="185" bestFit="1" customWidth="1"/>
    <col min="14594" max="14594" width="39.19921875" style="185" customWidth="1"/>
    <col min="14595" max="14595" width="34.3984375" style="185" customWidth="1"/>
    <col min="14596" max="14596" width="29.59765625" style="185" bestFit="1" customWidth="1"/>
    <col min="14597" max="14597" width="24" style="185" bestFit="1" customWidth="1"/>
    <col min="14598" max="14821" width="14.59765625" style="185" customWidth="1"/>
    <col min="14822" max="14822" width="70.3984375" style="185" customWidth="1"/>
    <col min="14823" max="14825" width="22.19921875" style="185" customWidth="1"/>
    <col min="14826" max="14826" width="22.796875" style="185" customWidth="1"/>
    <col min="14827" max="14827" width="22.19921875" style="185" bestFit="1" customWidth="1"/>
    <col min="14828" max="14828" width="25.59765625" style="185" customWidth="1"/>
    <col min="14829" max="14829" width="23" style="185" bestFit="1" customWidth="1"/>
    <col min="14830" max="14831" width="23" style="185" customWidth="1"/>
    <col min="14832" max="14832" width="22.19921875" style="185" bestFit="1" customWidth="1"/>
    <col min="14833" max="14848" width="22.19921875" style="185"/>
    <col min="14849" max="14849" width="147.19921875" style="185" bestFit="1" customWidth="1"/>
    <col min="14850" max="14850" width="39.19921875" style="185" customWidth="1"/>
    <col min="14851" max="14851" width="34.3984375" style="185" customWidth="1"/>
    <col min="14852" max="14852" width="29.59765625" style="185" bestFit="1" customWidth="1"/>
    <col min="14853" max="14853" width="24" style="185" bestFit="1" customWidth="1"/>
    <col min="14854" max="15077" width="14.59765625" style="185" customWidth="1"/>
    <col min="15078" max="15078" width="70.3984375" style="185" customWidth="1"/>
    <col min="15079" max="15081" width="22.19921875" style="185" customWidth="1"/>
    <col min="15082" max="15082" width="22.796875" style="185" customWidth="1"/>
    <col min="15083" max="15083" width="22.19921875" style="185" bestFit="1" customWidth="1"/>
    <col min="15084" max="15084" width="25.59765625" style="185" customWidth="1"/>
    <col min="15085" max="15085" width="23" style="185" bestFit="1" customWidth="1"/>
    <col min="15086" max="15087" width="23" style="185" customWidth="1"/>
    <col min="15088" max="15088" width="22.19921875" style="185" bestFit="1" customWidth="1"/>
    <col min="15089" max="15104" width="22.19921875" style="185"/>
    <col min="15105" max="15105" width="147.19921875" style="185" bestFit="1" customWidth="1"/>
    <col min="15106" max="15106" width="39.19921875" style="185" customWidth="1"/>
    <col min="15107" max="15107" width="34.3984375" style="185" customWidth="1"/>
    <col min="15108" max="15108" width="29.59765625" style="185" bestFit="1" customWidth="1"/>
    <col min="15109" max="15109" width="24" style="185" bestFit="1" customWidth="1"/>
    <col min="15110" max="15333" width="14.59765625" style="185" customWidth="1"/>
    <col min="15334" max="15334" width="70.3984375" style="185" customWidth="1"/>
    <col min="15335" max="15337" width="22.19921875" style="185" customWidth="1"/>
    <col min="15338" max="15338" width="22.796875" style="185" customWidth="1"/>
    <col min="15339" max="15339" width="22.19921875" style="185" bestFit="1" customWidth="1"/>
    <col min="15340" max="15340" width="25.59765625" style="185" customWidth="1"/>
    <col min="15341" max="15341" width="23" style="185" bestFit="1" customWidth="1"/>
    <col min="15342" max="15343" width="23" style="185" customWidth="1"/>
    <col min="15344" max="15344" width="22.19921875" style="185" bestFit="1" customWidth="1"/>
    <col min="15345" max="15360" width="22.19921875" style="185"/>
    <col min="15361" max="15361" width="147.19921875" style="185" bestFit="1" customWidth="1"/>
    <col min="15362" max="15362" width="39.19921875" style="185" customWidth="1"/>
    <col min="15363" max="15363" width="34.3984375" style="185" customWidth="1"/>
    <col min="15364" max="15364" width="29.59765625" style="185" bestFit="1" customWidth="1"/>
    <col min="15365" max="15365" width="24" style="185" bestFit="1" customWidth="1"/>
    <col min="15366" max="15589" width="14.59765625" style="185" customWidth="1"/>
    <col min="15590" max="15590" width="70.3984375" style="185" customWidth="1"/>
    <col min="15591" max="15593" width="22.19921875" style="185" customWidth="1"/>
    <col min="15594" max="15594" width="22.796875" style="185" customWidth="1"/>
    <col min="15595" max="15595" width="22.19921875" style="185" bestFit="1" customWidth="1"/>
    <col min="15596" max="15596" width="25.59765625" style="185" customWidth="1"/>
    <col min="15597" max="15597" width="23" style="185" bestFit="1" customWidth="1"/>
    <col min="15598" max="15599" width="23" style="185" customWidth="1"/>
    <col min="15600" max="15600" width="22.19921875" style="185" bestFit="1" customWidth="1"/>
    <col min="15601" max="15616" width="22.19921875" style="185"/>
    <col min="15617" max="15617" width="147.19921875" style="185" bestFit="1" customWidth="1"/>
    <col min="15618" max="15618" width="39.19921875" style="185" customWidth="1"/>
    <col min="15619" max="15619" width="34.3984375" style="185" customWidth="1"/>
    <col min="15620" max="15620" width="29.59765625" style="185" bestFit="1" customWidth="1"/>
    <col min="15621" max="15621" width="24" style="185" bestFit="1" customWidth="1"/>
    <col min="15622" max="15845" width="14.59765625" style="185" customWidth="1"/>
    <col min="15846" max="15846" width="70.3984375" style="185" customWidth="1"/>
    <col min="15847" max="15849" width="22.19921875" style="185" customWidth="1"/>
    <col min="15850" max="15850" width="22.796875" style="185" customWidth="1"/>
    <col min="15851" max="15851" width="22.19921875" style="185" bestFit="1" customWidth="1"/>
    <col min="15852" max="15852" width="25.59765625" style="185" customWidth="1"/>
    <col min="15853" max="15853" width="23" style="185" bestFit="1" customWidth="1"/>
    <col min="15854" max="15855" width="23" style="185" customWidth="1"/>
    <col min="15856" max="15856" width="22.19921875" style="185" bestFit="1" customWidth="1"/>
    <col min="15857" max="15872" width="22.19921875" style="185"/>
    <col min="15873" max="15873" width="147.19921875" style="185" bestFit="1" customWidth="1"/>
    <col min="15874" max="15874" width="39.19921875" style="185" customWidth="1"/>
    <col min="15875" max="15875" width="34.3984375" style="185" customWidth="1"/>
    <col min="15876" max="15876" width="29.59765625" style="185" bestFit="1" customWidth="1"/>
    <col min="15877" max="15877" width="24" style="185" bestFit="1" customWidth="1"/>
    <col min="15878" max="16101" width="14.59765625" style="185" customWidth="1"/>
    <col min="16102" max="16102" width="70.3984375" style="185" customWidth="1"/>
    <col min="16103" max="16105" width="22.19921875" style="185" customWidth="1"/>
    <col min="16106" max="16106" width="22.796875" style="185" customWidth="1"/>
    <col min="16107" max="16107" width="22.19921875" style="185" bestFit="1" customWidth="1"/>
    <col min="16108" max="16108" width="25.59765625" style="185" customWidth="1"/>
    <col min="16109" max="16109" width="23" style="185" bestFit="1" customWidth="1"/>
    <col min="16110" max="16111" width="23" style="185" customWidth="1"/>
    <col min="16112" max="16112" width="22.19921875" style="185" bestFit="1" customWidth="1"/>
    <col min="16113" max="16128" width="22.19921875" style="185"/>
    <col min="16129" max="16129" width="147.19921875" style="185" bestFit="1" customWidth="1"/>
    <col min="16130" max="16130" width="39.19921875" style="185" customWidth="1"/>
    <col min="16131" max="16131" width="34.3984375" style="185" customWidth="1"/>
    <col min="16132" max="16132" width="29.59765625" style="185" bestFit="1" customWidth="1"/>
    <col min="16133" max="16133" width="24" style="185" bestFit="1" customWidth="1"/>
    <col min="16134" max="16357" width="14.59765625" style="185" customWidth="1"/>
    <col min="16358" max="16358" width="70.3984375" style="185" customWidth="1"/>
    <col min="16359" max="16361" width="22.19921875" style="185" customWidth="1"/>
    <col min="16362" max="16362" width="22.796875" style="185" customWidth="1"/>
    <col min="16363" max="16363" width="22.19921875" style="185" bestFit="1" customWidth="1"/>
    <col min="16364" max="16364" width="25.59765625" style="185" customWidth="1"/>
    <col min="16365" max="16365" width="23" style="185" bestFit="1" customWidth="1"/>
    <col min="16366" max="16367" width="23" style="185" customWidth="1"/>
    <col min="16368" max="16368" width="22.19921875" style="185" bestFit="1" customWidth="1"/>
    <col min="16369" max="16384" width="22.19921875" style="185"/>
  </cols>
  <sheetData>
    <row r="1" spans="1:240" x14ac:dyDescent="0.35">
      <c r="A1" s="324" t="s">
        <v>117</v>
      </c>
      <c r="B1" s="324"/>
      <c r="C1" s="324"/>
      <c r="D1" s="324"/>
    </row>
    <row r="2" spans="1:240" ht="35.25" customHeight="1" x14ac:dyDescent="0.35">
      <c r="A2" s="325" t="s">
        <v>118</v>
      </c>
      <c r="B2" s="325"/>
      <c r="C2" s="325"/>
      <c r="D2" s="325"/>
      <c r="E2" s="186"/>
      <c r="F2" s="187"/>
      <c r="G2" s="187"/>
      <c r="H2" s="187"/>
      <c r="I2" s="187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H2" s="188"/>
      <c r="CI2" s="188"/>
      <c r="CJ2" s="188"/>
      <c r="CK2" s="188"/>
      <c r="CL2" s="188"/>
      <c r="CM2" s="188"/>
      <c r="CN2" s="188"/>
      <c r="CO2" s="188"/>
      <c r="CP2" s="188"/>
      <c r="CQ2" s="188"/>
      <c r="CR2" s="188"/>
      <c r="CS2" s="188"/>
      <c r="CT2" s="188"/>
      <c r="CU2" s="188"/>
      <c r="CV2" s="188"/>
      <c r="CW2" s="188"/>
      <c r="CX2" s="188"/>
      <c r="CY2" s="188"/>
      <c r="CZ2" s="188"/>
      <c r="DA2" s="188"/>
      <c r="DB2" s="188"/>
      <c r="DC2" s="188"/>
      <c r="DD2" s="188"/>
      <c r="DE2" s="188"/>
      <c r="DF2" s="188"/>
      <c r="DG2" s="188"/>
      <c r="DH2" s="188"/>
      <c r="DI2" s="188"/>
      <c r="DJ2" s="188"/>
      <c r="DK2" s="188"/>
      <c r="DL2" s="188"/>
      <c r="DM2" s="188"/>
      <c r="DN2" s="188"/>
      <c r="DO2" s="188"/>
      <c r="DP2" s="188"/>
      <c r="DQ2" s="188"/>
      <c r="DR2" s="188"/>
      <c r="DS2" s="188"/>
      <c r="DT2" s="188"/>
      <c r="DU2" s="188"/>
      <c r="DV2" s="188"/>
      <c r="DW2" s="188"/>
      <c r="DX2" s="188"/>
      <c r="DY2" s="188"/>
      <c r="DZ2" s="188"/>
      <c r="EA2" s="188"/>
      <c r="EB2" s="188"/>
      <c r="EC2" s="188"/>
      <c r="ED2" s="188"/>
      <c r="EE2" s="188"/>
      <c r="EF2" s="188"/>
      <c r="EG2" s="188"/>
      <c r="EH2" s="188"/>
      <c r="EI2" s="188"/>
      <c r="EJ2" s="188"/>
      <c r="EK2" s="188"/>
      <c r="EL2" s="188"/>
      <c r="EM2" s="188"/>
      <c r="EN2" s="188"/>
      <c r="EO2" s="188"/>
      <c r="EP2" s="188"/>
      <c r="EQ2" s="188"/>
      <c r="ER2" s="188"/>
      <c r="ES2" s="188"/>
      <c r="ET2" s="188"/>
      <c r="EU2" s="188"/>
      <c r="EV2" s="188"/>
      <c r="EW2" s="188"/>
      <c r="EX2" s="188"/>
      <c r="EY2" s="188"/>
      <c r="EZ2" s="188"/>
      <c r="FA2" s="188"/>
      <c r="FB2" s="188"/>
      <c r="FC2" s="188"/>
      <c r="FD2" s="188"/>
      <c r="FE2" s="188"/>
      <c r="FF2" s="188"/>
      <c r="FG2" s="188"/>
      <c r="FH2" s="188"/>
      <c r="FI2" s="188"/>
      <c r="FJ2" s="188"/>
      <c r="FK2" s="188"/>
      <c r="FL2" s="188"/>
      <c r="FM2" s="188"/>
      <c r="FN2" s="188"/>
      <c r="FO2" s="188"/>
      <c r="FP2" s="188"/>
      <c r="FQ2" s="188"/>
      <c r="FR2" s="188"/>
      <c r="FS2" s="188"/>
      <c r="FT2" s="188"/>
      <c r="FU2" s="188"/>
      <c r="FV2" s="188"/>
      <c r="FW2" s="188"/>
      <c r="FX2" s="188"/>
      <c r="FY2" s="188"/>
      <c r="FZ2" s="188"/>
      <c r="GA2" s="188"/>
      <c r="GB2" s="188"/>
      <c r="GC2" s="188"/>
      <c r="GD2" s="188"/>
      <c r="GE2" s="188"/>
      <c r="GF2" s="188"/>
      <c r="GG2" s="188"/>
      <c r="GH2" s="188"/>
      <c r="GI2" s="188"/>
      <c r="GJ2" s="188"/>
      <c r="GK2" s="188"/>
      <c r="GL2" s="188"/>
      <c r="GM2" s="188"/>
      <c r="GN2" s="188"/>
      <c r="GO2" s="188"/>
      <c r="GP2" s="188"/>
      <c r="GQ2" s="188"/>
      <c r="GR2" s="188"/>
      <c r="GS2" s="188"/>
      <c r="GT2" s="188"/>
      <c r="GU2" s="188"/>
      <c r="GV2" s="188"/>
      <c r="GW2" s="188"/>
      <c r="GX2" s="188"/>
      <c r="GY2" s="188"/>
      <c r="GZ2" s="188"/>
      <c r="HA2" s="188"/>
      <c r="HB2" s="188"/>
      <c r="HC2" s="188"/>
      <c r="HD2" s="188"/>
      <c r="HE2" s="188"/>
      <c r="HF2" s="188"/>
      <c r="HG2" s="188"/>
      <c r="HH2" s="188"/>
      <c r="HI2" s="188"/>
      <c r="HJ2" s="188"/>
      <c r="HK2" s="188"/>
      <c r="HL2" s="188"/>
      <c r="HM2" s="188"/>
      <c r="HN2" s="188"/>
      <c r="HO2" s="188"/>
      <c r="HP2" s="188"/>
      <c r="HQ2" s="188"/>
      <c r="HR2" s="188"/>
      <c r="HS2" s="188"/>
      <c r="HT2" s="188"/>
      <c r="HU2" s="188"/>
      <c r="HV2" s="188"/>
      <c r="HW2" s="188"/>
      <c r="HX2" s="188"/>
      <c r="HY2" s="188"/>
      <c r="HZ2" s="188"/>
      <c r="IA2" s="188"/>
      <c r="IB2" s="188"/>
      <c r="IC2" s="188"/>
      <c r="ID2" s="188"/>
      <c r="IE2" s="188"/>
      <c r="IF2" s="188"/>
    </row>
    <row r="3" spans="1:240" ht="26.25" customHeight="1" x14ac:dyDescent="0.35">
      <c r="A3" s="326" t="s">
        <v>119</v>
      </c>
      <c r="B3" s="328" t="s">
        <v>120</v>
      </c>
      <c r="C3" s="328" t="s">
        <v>121</v>
      </c>
      <c r="D3" s="328" t="s">
        <v>122</v>
      </c>
      <c r="E3" s="186"/>
      <c r="F3" s="187"/>
      <c r="G3" s="187"/>
      <c r="H3" s="187"/>
      <c r="I3" s="187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  <c r="AK3" s="188"/>
      <c r="AL3" s="188"/>
      <c r="AM3" s="188"/>
      <c r="AN3" s="188"/>
      <c r="AO3" s="188"/>
      <c r="AP3" s="188"/>
      <c r="AQ3" s="188"/>
      <c r="AR3" s="188"/>
      <c r="AS3" s="188"/>
      <c r="AT3" s="188"/>
      <c r="AU3" s="188"/>
      <c r="AV3" s="188"/>
      <c r="AW3" s="188"/>
      <c r="AX3" s="188"/>
      <c r="AY3" s="188"/>
      <c r="AZ3" s="188"/>
      <c r="BA3" s="188"/>
      <c r="BB3" s="188"/>
      <c r="BC3" s="188"/>
      <c r="BD3" s="188"/>
      <c r="BE3" s="188"/>
      <c r="BF3" s="188"/>
      <c r="BG3" s="188"/>
      <c r="BH3" s="188"/>
      <c r="BI3" s="188"/>
      <c r="BJ3" s="188"/>
      <c r="BK3" s="188"/>
      <c r="BL3" s="188"/>
      <c r="BM3" s="188"/>
      <c r="BN3" s="188"/>
      <c r="BO3" s="188"/>
      <c r="BP3" s="188"/>
      <c r="BQ3" s="188"/>
      <c r="BR3" s="188"/>
      <c r="BS3" s="188"/>
      <c r="BT3" s="188"/>
      <c r="BU3" s="188"/>
      <c r="BV3" s="188"/>
      <c r="BW3" s="188"/>
      <c r="BX3" s="188"/>
      <c r="BY3" s="188"/>
      <c r="BZ3" s="188"/>
      <c r="CA3" s="188"/>
      <c r="CB3" s="188"/>
      <c r="CC3" s="188"/>
      <c r="CD3" s="188"/>
      <c r="CE3" s="188"/>
      <c r="CF3" s="188"/>
      <c r="CG3" s="188"/>
      <c r="CH3" s="188"/>
      <c r="CI3" s="188"/>
      <c r="CJ3" s="188"/>
      <c r="CK3" s="188"/>
      <c r="CL3" s="188"/>
      <c r="CM3" s="188"/>
      <c r="CN3" s="188"/>
      <c r="CO3" s="188"/>
      <c r="CP3" s="188"/>
      <c r="CQ3" s="188"/>
      <c r="CR3" s="188"/>
      <c r="CS3" s="188"/>
      <c r="CT3" s="188"/>
      <c r="CU3" s="188"/>
      <c r="CV3" s="188"/>
      <c r="CW3" s="188"/>
      <c r="CX3" s="188"/>
      <c r="CY3" s="188"/>
      <c r="CZ3" s="188"/>
      <c r="DA3" s="188"/>
      <c r="DB3" s="188"/>
      <c r="DC3" s="188"/>
      <c r="DD3" s="188"/>
      <c r="DE3" s="188"/>
      <c r="DF3" s="188"/>
      <c r="DG3" s="188"/>
      <c r="DH3" s="188"/>
      <c r="DI3" s="188"/>
      <c r="DJ3" s="188"/>
      <c r="DK3" s="188"/>
      <c r="DL3" s="188"/>
      <c r="DM3" s="188"/>
      <c r="DN3" s="188"/>
      <c r="DO3" s="188"/>
      <c r="DP3" s="188"/>
      <c r="DQ3" s="188"/>
      <c r="DR3" s="188"/>
      <c r="DS3" s="188"/>
      <c r="DT3" s="188"/>
      <c r="DU3" s="188"/>
      <c r="DV3" s="188"/>
      <c r="DW3" s="188"/>
      <c r="DX3" s="188"/>
      <c r="DY3" s="188"/>
      <c r="DZ3" s="188"/>
      <c r="EA3" s="188"/>
      <c r="EB3" s="188"/>
      <c r="EC3" s="188"/>
      <c r="ED3" s="188"/>
      <c r="EE3" s="188"/>
      <c r="EF3" s="188"/>
      <c r="EG3" s="188"/>
      <c r="EH3" s="188"/>
      <c r="EI3" s="188"/>
      <c r="EJ3" s="188"/>
      <c r="EK3" s="188"/>
      <c r="EL3" s="188"/>
      <c r="EM3" s="188"/>
      <c r="EN3" s="188"/>
      <c r="EO3" s="188"/>
      <c r="EP3" s="188"/>
      <c r="EQ3" s="188"/>
      <c r="ER3" s="188"/>
      <c r="ES3" s="188"/>
      <c r="ET3" s="188"/>
      <c r="EU3" s="188"/>
      <c r="EV3" s="188"/>
      <c r="EW3" s="188"/>
      <c r="EX3" s="188"/>
      <c r="EY3" s="188"/>
      <c r="EZ3" s="188"/>
      <c r="FA3" s="188"/>
      <c r="FB3" s="188"/>
      <c r="FC3" s="188"/>
      <c r="FD3" s="188"/>
      <c r="FE3" s="188"/>
      <c r="FF3" s="188"/>
      <c r="FG3" s="188"/>
      <c r="FH3" s="188"/>
      <c r="FI3" s="188"/>
      <c r="FJ3" s="188"/>
      <c r="FK3" s="188"/>
      <c r="FL3" s="188"/>
      <c r="FM3" s="188"/>
      <c r="FN3" s="188"/>
      <c r="FO3" s="188"/>
      <c r="FP3" s="188"/>
      <c r="FQ3" s="188"/>
      <c r="FR3" s="188"/>
      <c r="FS3" s="188"/>
      <c r="FT3" s="188"/>
      <c r="FU3" s="188"/>
      <c r="FV3" s="188"/>
      <c r="FW3" s="188"/>
      <c r="FX3" s="188"/>
      <c r="FY3" s="188"/>
      <c r="FZ3" s="188"/>
      <c r="GA3" s="188"/>
      <c r="GB3" s="188"/>
      <c r="GC3" s="188"/>
      <c r="GD3" s="188"/>
      <c r="GE3" s="188"/>
      <c r="GF3" s="188"/>
      <c r="GG3" s="188"/>
      <c r="GH3" s="188"/>
      <c r="GI3" s="188"/>
      <c r="GJ3" s="188"/>
      <c r="GK3" s="188"/>
      <c r="GL3" s="188"/>
      <c r="GM3" s="188"/>
      <c r="GN3" s="188"/>
      <c r="GO3" s="188"/>
      <c r="GP3" s="188"/>
      <c r="GQ3" s="188"/>
      <c r="GR3" s="188"/>
      <c r="GS3" s="188"/>
      <c r="GT3" s="188"/>
      <c r="GU3" s="188"/>
      <c r="GV3" s="188"/>
      <c r="GW3" s="188"/>
      <c r="GX3" s="188"/>
      <c r="GY3" s="188"/>
      <c r="GZ3" s="188"/>
      <c r="HA3" s="188"/>
      <c r="HB3" s="188"/>
      <c r="HC3" s="188"/>
      <c r="HD3" s="188"/>
      <c r="HE3" s="188"/>
      <c r="HF3" s="188"/>
      <c r="HG3" s="188"/>
      <c r="HH3" s="188"/>
      <c r="HI3" s="188"/>
      <c r="HJ3" s="188"/>
      <c r="HK3" s="188"/>
      <c r="HL3" s="188"/>
      <c r="HM3" s="188"/>
      <c r="HN3" s="188"/>
      <c r="HO3" s="188"/>
      <c r="HP3" s="188"/>
      <c r="HQ3" s="188"/>
      <c r="HR3" s="188"/>
      <c r="HS3" s="188"/>
      <c r="HT3" s="188"/>
      <c r="HU3" s="188"/>
      <c r="HV3" s="188"/>
      <c r="HW3" s="188"/>
      <c r="HX3" s="188"/>
      <c r="HY3" s="188"/>
      <c r="HZ3" s="188"/>
      <c r="IA3" s="188"/>
      <c r="IB3" s="188"/>
      <c r="IC3" s="188"/>
      <c r="ID3" s="188"/>
      <c r="IE3" s="188"/>
      <c r="IF3" s="188"/>
    </row>
    <row r="4" spans="1:240" ht="12" customHeight="1" x14ac:dyDescent="0.35">
      <c r="A4" s="327"/>
      <c r="B4" s="329"/>
      <c r="C4" s="329"/>
      <c r="D4" s="329"/>
    </row>
    <row r="5" spans="1:240" s="193" customFormat="1" ht="23.25" customHeight="1" x14ac:dyDescent="0.35">
      <c r="A5" s="189" t="s">
        <v>123</v>
      </c>
      <c r="B5" s="190"/>
      <c r="C5" s="190"/>
      <c r="D5" s="191"/>
      <c r="E5" s="192">
        <v>6911500</v>
      </c>
    </row>
    <row r="6" spans="1:240" s="193" customFormat="1" ht="23.25" customHeight="1" x14ac:dyDescent="0.35">
      <c r="A6" s="194" t="s">
        <v>124</v>
      </c>
      <c r="B6" s="190"/>
      <c r="C6" s="190"/>
      <c r="D6" s="191"/>
      <c r="E6" s="192"/>
    </row>
    <row r="7" spans="1:240" s="193" customFormat="1" ht="23.25" customHeight="1" x14ac:dyDescent="0.35">
      <c r="A7" s="195" t="s">
        <v>125</v>
      </c>
      <c r="B7" s="196"/>
      <c r="C7" s="196"/>
      <c r="D7" s="191"/>
      <c r="E7" s="192"/>
    </row>
    <row r="8" spans="1:240" s="200" customFormat="1" ht="23.25" customHeight="1" x14ac:dyDescent="0.35">
      <c r="A8" s="197" t="s">
        <v>126</v>
      </c>
      <c r="B8" s="190" t="s">
        <v>127</v>
      </c>
      <c r="C8" s="196" t="s">
        <v>128</v>
      </c>
      <c r="D8" s="198"/>
      <c r="E8" s="199"/>
    </row>
    <row r="9" spans="1:240" ht="22.5" customHeight="1" x14ac:dyDescent="0.3">
      <c r="A9" s="197"/>
      <c r="B9" s="201"/>
      <c r="C9" s="201"/>
      <c r="D9" s="202"/>
      <c r="E9" s="203"/>
      <c r="F9" s="204"/>
      <c r="G9" s="204"/>
      <c r="H9" s="204"/>
      <c r="I9" s="204"/>
      <c r="J9" s="205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5"/>
      <c r="Z9" s="205"/>
      <c r="AA9" s="205"/>
      <c r="AB9" s="205"/>
      <c r="AC9" s="205"/>
      <c r="AD9" s="205"/>
      <c r="AE9" s="205"/>
      <c r="AF9" s="205"/>
      <c r="AG9" s="205"/>
      <c r="AH9" s="205"/>
      <c r="AI9" s="205"/>
      <c r="AJ9" s="205"/>
      <c r="AK9" s="205"/>
      <c r="AL9" s="205"/>
      <c r="AM9" s="205"/>
      <c r="AN9" s="205"/>
      <c r="AO9" s="205"/>
      <c r="AP9" s="205"/>
      <c r="AQ9" s="205"/>
      <c r="AR9" s="205"/>
      <c r="AS9" s="205"/>
      <c r="AT9" s="205"/>
      <c r="AU9" s="205"/>
      <c r="AV9" s="205"/>
      <c r="AW9" s="205"/>
      <c r="AX9" s="205"/>
      <c r="AY9" s="205"/>
      <c r="AZ9" s="205"/>
      <c r="BA9" s="205"/>
      <c r="BB9" s="205"/>
      <c r="BC9" s="205"/>
      <c r="BD9" s="205"/>
      <c r="BE9" s="205"/>
      <c r="BF9" s="205"/>
      <c r="BG9" s="205"/>
      <c r="BH9" s="205"/>
      <c r="BI9" s="205"/>
      <c r="BJ9" s="205"/>
      <c r="BK9" s="205"/>
      <c r="BL9" s="205"/>
      <c r="BM9" s="205"/>
      <c r="BN9" s="205"/>
      <c r="BO9" s="205"/>
      <c r="BP9" s="205"/>
      <c r="BQ9" s="205"/>
      <c r="BR9" s="205"/>
      <c r="BS9" s="205"/>
      <c r="BT9" s="205"/>
      <c r="BU9" s="205"/>
      <c r="BV9" s="205"/>
      <c r="BW9" s="205"/>
      <c r="BX9" s="205"/>
      <c r="BY9" s="205"/>
      <c r="BZ9" s="205"/>
      <c r="CA9" s="205"/>
      <c r="CB9" s="205"/>
      <c r="CC9" s="205"/>
      <c r="CD9" s="205"/>
      <c r="CE9" s="205"/>
      <c r="CF9" s="205"/>
      <c r="CG9" s="205"/>
      <c r="CH9" s="205"/>
      <c r="CI9" s="205"/>
      <c r="CJ9" s="205"/>
      <c r="CK9" s="205"/>
      <c r="CL9" s="205"/>
      <c r="CM9" s="205"/>
      <c r="CN9" s="205"/>
      <c r="CO9" s="205"/>
      <c r="CP9" s="205"/>
      <c r="CQ9" s="205"/>
      <c r="CR9" s="205"/>
      <c r="CS9" s="205"/>
      <c r="CT9" s="205"/>
      <c r="CU9" s="205"/>
      <c r="CV9" s="205"/>
      <c r="CW9" s="205"/>
      <c r="CX9" s="205"/>
      <c r="CY9" s="205"/>
      <c r="CZ9" s="205"/>
      <c r="DA9" s="205"/>
      <c r="DB9" s="205"/>
      <c r="DC9" s="205"/>
      <c r="DD9" s="205"/>
      <c r="DE9" s="205"/>
      <c r="DF9" s="205"/>
      <c r="DG9" s="205"/>
      <c r="DH9" s="205"/>
      <c r="DI9" s="205"/>
      <c r="DJ9" s="205"/>
      <c r="DK9" s="205"/>
      <c r="DL9" s="205"/>
      <c r="DM9" s="205"/>
      <c r="DN9" s="205"/>
      <c r="DO9" s="205"/>
      <c r="DP9" s="205"/>
      <c r="DQ9" s="205"/>
      <c r="DR9" s="205"/>
      <c r="DS9" s="205"/>
      <c r="DT9" s="205"/>
      <c r="DU9" s="205"/>
      <c r="DV9" s="205"/>
      <c r="DW9" s="205"/>
      <c r="DX9" s="205"/>
      <c r="DY9" s="205"/>
      <c r="DZ9" s="205"/>
      <c r="EA9" s="205"/>
      <c r="EB9" s="205"/>
      <c r="EC9" s="205"/>
      <c r="ED9" s="205"/>
      <c r="EE9" s="205"/>
      <c r="EF9" s="205"/>
      <c r="EG9" s="205"/>
      <c r="EH9" s="205"/>
      <c r="EI9" s="205"/>
      <c r="EJ9" s="205"/>
      <c r="EK9" s="205"/>
      <c r="EL9" s="205"/>
      <c r="EM9" s="205"/>
      <c r="EN9" s="205"/>
      <c r="EO9" s="205"/>
      <c r="EP9" s="205"/>
      <c r="EQ9" s="205"/>
      <c r="ER9" s="205"/>
      <c r="ES9" s="205"/>
      <c r="ET9" s="205"/>
      <c r="EU9" s="205"/>
      <c r="EV9" s="205"/>
      <c r="EW9" s="205"/>
      <c r="EX9" s="205"/>
      <c r="EY9" s="205"/>
      <c r="EZ9" s="205"/>
      <c r="FA9" s="205"/>
      <c r="FB9" s="205"/>
      <c r="FC9" s="205"/>
      <c r="FD9" s="205"/>
      <c r="FE9" s="205"/>
      <c r="FF9" s="205"/>
      <c r="FG9" s="205"/>
      <c r="FH9" s="205"/>
      <c r="FI9" s="205"/>
      <c r="FJ9" s="205"/>
      <c r="FK9" s="205"/>
      <c r="FL9" s="205"/>
      <c r="FM9" s="205"/>
      <c r="FN9" s="205"/>
      <c r="FO9" s="205"/>
      <c r="FP9" s="205"/>
      <c r="FQ9" s="205"/>
      <c r="FR9" s="205"/>
      <c r="FS9" s="205"/>
      <c r="FT9" s="205"/>
      <c r="FU9" s="205"/>
      <c r="FV9" s="205"/>
      <c r="FW9" s="205"/>
      <c r="FX9" s="205"/>
      <c r="FY9" s="205"/>
      <c r="FZ9" s="205"/>
      <c r="GA9" s="205"/>
      <c r="GB9" s="205"/>
      <c r="GC9" s="205"/>
      <c r="GD9" s="205"/>
      <c r="GE9" s="205"/>
      <c r="GF9" s="205"/>
      <c r="GG9" s="205"/>
      <c r="GH9" s="205"/>
      <c r="GI9" s="205"/>
      <c r="GJ9" s="205"/>
      <c r="GK9" s="205"/>
      <c r="GL9" s="205"/>
      <c r="GM9" s="205"/>
      <c r="GN9" s="205"/>
      <c r="GO9" s="205"/>
      <c r="GP9" s="205"/>
      <c r="GQ9" s="205"/>
      <c r="GR9" s="205"/>
      <c r="GS9" s="205"/>
      <c r="GT9" s="205"/>
      <c r="GU9" s="205"/>
      <c r="GV9" s="205"/>
      <c r="GW9" s="205"/>
      <c r="GX9" s="205"/>
      <c r="GY9" s="205"/>
      <c r="GZ9" s="205"/>
      <c r="HA9" s="205"/>
      <c r="HB9" s="205"/>
      <c r="HC9" s="205"/>
      <c r="HD9" s="205"/>
      <c r="HE9" s="205"/>
      <c r="HF9" s="205"/>
      <c r="HG9" s="205"/>
      <c r="HH9" s="205"/>
      <c r="HI9" s="205"/>
      <c r="HJ9" s="205"/>
      <c r="HK9" s="205"/>
      <c r="HL9" s="205"/>
      <c r="HM9" s="205"/>
      <c r="HN9" s="205"/>
      <c r="HO9" s="205"/>
      <c r="HP9" s="205"/>
      <c r="HQ9" s="205"/>
      <c r="HR9" s="205"/>
      <c r="HS9" s="205"/>
      <c r="HT9" s="205"/>
      <c r="HU9" s="205"/>
      <c r="HV9" s="205"/>
      <c r="HW9" s="205"/>
      <c r="HX9" s="205"/>
      <c r="HY9" s="205"/>
      <c r="HZ9" s="205"/>
      <c r="IA9" s="205"/>
      <c r="IB9" s="205"/>
      <c r="IC9" s="205"/>
      <c r="ID9" s="205"/>
      <c r="IE9" s="205"/>
      <c r="IF9" s="205"/>
    </row>
    <row r="10" spans="1:240" ht="22.5" customHeight="1" x14ac:dyDescent="0.3">
      <c r="A10" s="194" t="s">
        <v>129</v>
      </c>
      <c r="B10" s="196"/>
      <c r="C10" s="190"/>
      <c r="D10" s="198"/>
      <c r="E10" s="203"/>
      <c r="F10" s="204"/>
      <c r="G10" s="204"/>
      <c r="H10" s="204"/>
      <c r="I10" s="204"/>
      <c r="J10" s="205"/>
      <c r="K10" s="205"/>
      <c r="L10" s="205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5"/>
      <c r="Z10" s="205"/>
      <c r="AA10" s="205"/>
      <c r="AB10" s="205"/>
      <c r="AC10" s="205"/>
      <c r="AD10" s="205"/>
      <c r="AE10" s="205"/>
      <c r="AF10" s="205"/>
      <c r="AG10" s="205"/>
      <c r="AH10" s="205"/>
      <c r="AI10" s="205"/>
      <c r="AJ10" s="205"/>
      <c r="AK10" s="205"/>
      <c r="AL10" s="205"/>
      <c r="AM10" s="205"/>
      <c r="AN10" s="205"/>
      <c r="AO10" s="205"/>
      <c r="AP10" s="205"/>
      <c r="AQ10" s="205"/>
      <c r="AR10" s="205"/>
      <c r="AS10" s="205"/>
      <c r="AT10" s="205"/>
      <c r="AU10" s="205"/>
      <c r="AV10" s="205"/>
      <c r="AW10" s="205"/>
      <c r="AX10" s="205"/>
      <c r="AY10" s="205"/>
      <c r="AZ10" s="205"/>
      <c r="BA10" s="205"/>
      <c r="BB10" s="205"/>
      <c r="BC10" s="205"/>
      <c r="BD10" s="205"/>
      <c r="BE10" s="205"/>
      <c r="BF10" s="205"/>
      <c r="BG10" s="205"/>
      <c r="BH10" s="205"/>
      <c r="BI10" s="205"/>
      <c r="BJ10" s="205"/>
      <c r="BK10" s="205"/>
      <c r="BL10" s="205"/>
      <c r="BM10" s="205"/>
      <c r="BN10" s="205"/>
      <c r="BO10" s="205"/>
      <c r="BP10" s="205"/>
      <c r="BQ10" s="205"/>
      <c r="BR10" s="205"/>
      <c r="BS10" s="205"/>
      <c r="BT10" s="205"/>
      <c r="BU10" s="205"/>
      <c r="BV10" s="205"/>
      <c r="BW10" s="205"/>
      <c r="BX10" s="205"/>
      <c r="BY10" s="205"/>
      <c r="BZ10" s="205"/>
      <c r="CA10" s="205"/>
      <c r="CB10" s="205"/>
      <c r="CC10" s="205"/>
      <c r="CD10" s="205"/>
      <c r="CE10" s="205"/>
      <c r="CF10" s="205"/>
      <c r="CG10" s="205"/>
      <c r="CH10" s="205"/>
      <c r="CI10" s="205"/>
      <c r="CJ10" s="205"/>
      <c r="CK10" s="205"/>
      <c r="CL10" s="205"/>
      <c r="CM10" s="205"/>
      <c r="CN10" s="205"/>
      <c r="CO10" s="205"/>
      <c r="CP10" s="205"/>
      <c r="CQ10" s="205"/>
      <c r="CR10" s="205"/>
      <c r="CS10" s="205"/>
      <c r="CT10" s="205"/>
      <c r="CU10" s="205"/>
      <c r="CV10" s="205"/>
      <c r="CW10" s="205"/>
      <c r="CX10" s="205"/>
      <c r="CY10" s="205"/>
      <c r="CZ10" s="205"/>
      <c r="DA10" s="205"/>
      <c r="DB10" s="205"/>
      <c r="DC10" s="205"/>
      <c r="DD10" s="205"/>
      <c r="DE10" s="205"/>
      <c r="DF10" s="205"/>
      <c r="DG10" s="205"/>
      <c r="DH10" s="205"/>
      <c r="DI10" s="205"/>
      <c r="DJ10" s="205"/>
      <c r="DK10" s="205"/>
      <c r="DL10" s="205"/>
      <c r="DM10" s="205"/>
      <c r="DN10" s="205"/>
      <c r="DO10" s="205"/>
      <c r="DP10" s="205"/>
      <c r="DQ10" s="205"/>
      <c r="DR10" s="205"/>
      <c r="DS10" s="205"/>
      <c r="DT10" s="205"/>
      <c r="DU10" s="205"/>
      <c r="DV10" s="205"/>
      <c r="DW10" s="205"/>
      <c r="DX10" s="205"/>
      <c r="DY10" s="205"/>
      <c r="DZ10" s="205"/>
      <c r="EA10" s="205"/>
      <c r="EB10" s="205"/>
      <c r="EC10" s="205"/>
      <c r="ED10" s="205"/>
      <c r="EE10" s="205"/>
      <c r="EF10" s="205"/>
      <c r="EG10" s="205"/>
      <c r="EH10" s="205"/>
      <c r="EI10" s="205"/>
      <c r="EJ10" s="205"/>
      <c r="EK10" s="205"/>
      <c r="EL10" s="205"/>
      <c r="EM10" s="205"/>
      <c r="EN10" s="205"/>
      <c r="EO10" s="205"/>
      <c r="EP10" s="205"/>
      <c r="EQ10" s="205"/>
      <c r="ER10" s="205"/>
      <c r="ES10" s="205"/>
      <c r="ET10" s="205"/>
      <c r="EU10" s="205"/>
      <c r="EV10" s="205"/>
      <c r="EW10" s="205"/>
      <c r="EX10" s="205"/>
      <c r="EY10" s="205"/>
      <c r="EZ10" s="205"/>
      <c r="FA10" s="205"/>
      <c r="FB10" s="205"/>
      <c r="FC10" s="205"/>
      <c r="FD10" s="205"/>
      <c r="FE10" s="205"/>
      <c r="FF10" s="205"/>
      <c r="FG10" s="205"/>
      <c r="FH10" s="205"/>
      <c r="FI10" s="205"/>
      <c r="FJ10" s="205"/>
      <c r="FK10" s="205"/>
      <c r="FL10" s="205"/>
      <c r="FM10" s="205"/>
      <c r="FN10" s="205"/>
      <c r="FO10" s="205"/>
      <c r="FP10" s="205"/>
      <c r="FQ10" s="205"/>
      <c r="FR10" s="205"/>
      <c r="FS10" s="205"/>
      <c r="FT10" s="205"/>
      <c r="FU10" s="205"/>
      <c r="FV10" s="205"/>
      <c r="FW10" s="205"/>
      <c r="FX10" s="205"/>
      <c r="FY10" s="205"/>
      <c r="FZ10" s="205"/>
      <c r="GA10" s="205"/>
      <c r="GB10" s="205"/>
      <c r="GC10" s="205"/>
      <c r="GD10" s="205"/>
      <c r="GE10" s="205"/>
      <c r="GF10" s="205"/>
      <c r="GG10" s="205"/>
      <c r="GH10" s="205"/>
      <c r="GI10" s="205"/>
      <c r="GJ10" s="205"/>
      <c r="GK10" s="205"/>
      <c r="GL10" s="205"/>
      <c r="GM10" s="205"/>
      <c r="GN10" s="205"/>
      <c r="GO10" s="205"/>
      <c r="GP10" s="205"/>
      <c r="GQ10" s="205"/>
      <c r="GR10" s="205"/>
      <c r="GS10" s="205"/>
      <c r="GT10" s="205"/>
      <c r="GU10" s="205"/>
      <c r="GV10" s="205"/>
      <c r="GW10" s="205"/>
      <c r="GX10" s="205"/>
      <c r="GY10" s="205"/>
      <c r="GZ10" s="205"/>
      <c r="HA10" s="205"/>
      <c r="HB10" s="205"/>
      <c r="HC10" s="205"/>
      <c r="HD10" s="205"/>
      <c r="HE10" s="205"/>
      <c r="HF10" s="205"/>
      <c r="HG10" s="205"/>
      <c r="HH10" s="205"/>
      <c r="HI10" s="205"/>
      <c r="HJ10" s="205"/>
      <c r="HK10" s="205"/>
      <c r="HL10" s="205"/>
      <c r="HM10" s="205"/>
      <c r="HN10" s="205"/>
      <c r="HO10" s="205"/>
      <c r="HP10" s="205"/>
      <c r="HQ10" s="205"/>
      <c r="HR10" s="205"/>
      <c r="HS10" s="205"/>
      <c r="HT10" s="205"/>
      <c r="HU10" s="205"/>
      <c r="HV10" s="205"/>
      <c r="HW10" s="205"/>
      <c r="HX10" s="205"/>
      <c r="HY10" s="205"/>
      <c r="HZ10" s="205"/>
      <c r="IA10" s="205"/>
      <c r="IB10" s="205"/>
      <c r="IC10" s="205"/>
      <c r="ID10" s="205"/>
      <c r="IE10" s="205"/>
      <c r="IF10" s="205"/>
    </row>
    <row r="11" spans="1:240" ht="22.5" customHeight="1" x14ac:dyDescent="0.3">
      <c r="A11" s="206" t="s">
        <v>130</v>
      </c>
      <c r="B11" s="190"/>
      <c r="C11" s="190"/>
      <c r="D11" s="198"/>
      <c r="E11" s="203"/>
      <c r="F11" s="204"/>
      <c r="G11" s="204"/>
      <c r="H11" s="204"/>
      <c r="I11" s="204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  <c r="AF11" s="205"/>
      <c r="AG11" s="205"/>
      <c r="AH11" s="205"/>
      <c r="AI11" s="205"/>
      <c r="AJ11" s="205"/>
      <c r="AK11" s="205"/>
      <c r="AL11" s="205"/>
      <c r="AM11" s="205"/>
      <c r="AN11" s="205"/>
      <c r="AO11" s="205"/>
      <c r="AP11" s="205"/>
      <c r="AQ11" s="205"/>
      <c r="AR11" s="205"/>
      <c r="AS11" s="205"/>
      <c r="AT11" s="205"/>
      <c r="AU11" s="205"/>
      <c r="AV11" s="205"/>
      <c r="AW11" s="205"/>
      <c r="AX11" s="205"/>
      <c r="AY11" s="205"/>
      <c r="AZ11" s="205"/>
      <c r="BA11" s="205"/>
      <c r="BB11" s="205"/>
      <c r="BC11" s="205"/>
      <c r="BD11" s="205"/>
      <c r="BE11" s="205"/>
      <c r="BF11" s="205"/>
      <c r="BG11" s="205"/>
      <c r="BH11" s="205"/>
      <c r="BI11" s="205"/>
      <c r="BJ11" s="205"/>
      <c r="BK11" s="205"/>
      <c r="BL11" s="205"/>
      <c r="BM11" s="205"/>
      <c r="BN11" s="205"/>
      <c r="BO11" s="205"/>
      <c r="BP11" s="205"/>
      <c r="BQ11" s="205"/>
      <c r="BR11" s="205"/>
      <c r="BS11" s="205"/>
      <c r="BT11" s="205"/>
      <c r="BU11" s="205"/>
      <c r="BV11" s="205"/>
      <c r="BW11" s="205"/>
      <c r="BX11" s="205"/>
      <c r="BY11" s="205"/>
      <c r="BZ11" s="205"/>
      <c r="CA11" s="205"/>
      <c r="CB11" s="205"/>
      <c r="CC11" s="205"/>
      <c r="CD11" s="205"/>
      <c r="CE11" s="205"/>
      <c r="CF11" s="205"/>
      <c r="CG11" s="205"/>
      <c r="CH11" s="205"/>
      <c r="CI11" s="205"/>
      <c r="CJ11" s="205"/>
      <c r="CK11" s="205"/>
      <c r="CL11" s="205"/>
      <c r="CM11" s="205"/>
      <c r="CN11" s="205"/>
      <c r="CO11" s="205"/>
      <c r="CP11" s="205"/>
      <c r="CQ11" s="205"/>
      <c r="CR11" s="205"/>
      <c r="CS11" s="205"/>
      <c r="CT11" s="205"/>
      <c r="CU11" s="205"/>
      <c r="CV11" s="205"/>
      <c r="CW11" s="205"/>
      <c r="CX11" s="205"/>
      <c r="CY11" s="205"/>
      <c r="CZ11" s="205"/>
      <c r="DA11" s="205"/>
      <c r="DB11" s="205"/>
      <c r="DC11" s="205"/>
      <c r="DD11" s="205"/>
      <c r="DE11" s="205"/>
      <c r="DF11" s="205"/>
      <c r="DG11" s="205"/>
      <c r="DH11" s="205"/>
      <c r="DI11" s="205"/>
      <c r="DJ11" s="205"/>
      <c r="DK11" s="205"/>
      <c r="DL11" s="205"/>
      <c r="DM11" s="205"/>
      <c r="DN11" s="205"/>
      <c r="DO11" s="205"/>
      <c r="DP11" s="205"/>
      <c r="DQ11" s="205"/>
      <c r="DR11" s="205"/>
      <c r="DS11" s="205"/>
      <c r="DT11" s="205"/>
      <c r="DU11" s="205"/>
      <c r="DV11" s="205"/>
      <c r="DW11" s="205"/>
      <c r="DX11" s="205"/>
      <c r="DY11" s="205"/>
      <c r="DZ11" s="205"/>
      <c r="EA11" s="205"/>
      <c r="EB11" s="205"/>
      <c r="EC11" s="205"/>
      <c r="ED11" s="205"/>
      <c r="EE11" s="205"/>
      <c r="EF11" s="205"/>
      <c r="EG11" s="205"/>
      <c r="EH11" s="205"/>
      <c r="EI11" s="205"/>
      <c r="EJ11" s="205"/>
      <c r="EK11" s="205"/>
      <c r="EL11" s="205"/>
      <c r="EM11" s="205"/>
      <c r="EN11" s="205"/>
      <c r="EO11" s="205"/>
      <c r="EP11" s="205"/>
      <c r="EQ11" s="205"/>
      <c r="ER11" s="205"/>
      <c r="ES11" s="205"/>
      <c r="ET11" s="205"/>
      <c r="EU11" s="205"/>
      <c r="EV11" s="205"/>
      <c r="EW11" s="205"/>
      <c r="EX11" s="205"/>
      <c r="EY11" s="205"/>
      <c r="EZ11" s="205"/>
      <c r="FA11" s="205"/>
      <c r="FB11" s="205"/>
      <c r="FC11" s="205"/>
      <c r="FD11" s="205"/>
      <c r="FE11" s="205"/>
      <c r="FF11" s="205"/>
      <c r="FG11" s="205"/>
      <c r="FH11" s="205"/>
      <c r="FI11" s="205"/>
      <c r="FJ11" s="205"/>
      <c r="FK11" s="205"/>
      <c r="FL11" s="205"/>
      <c r="FM11" s="205"/>
      <c r="FN11" s="205"/>
      <c r="FO11" s="205"/>
      <c r="FP11" s="205"/>
      <c r="FQ11" s="205"/>
      <c r="FR11" s="205"/>
      <c r="FS11" s="205"/>
      <c r="FT11" s="205"/>
      <c r="FU11" s="205"/>
      <c r="FV11" s="205"/>
      <c r="FW11" s="205"/>
      <c r="FX11" s="205"/>
      <c r="FY11" s="205"/>
      <c r="FZ11" s="205"/>
      <c r="GA11" s="205"/>
      <c r="GB11" s="205"/>
      <c r="GC11" s="205"/>
      <c r="GD11" s="205"/>
      <c r="GE11" s="205"/>
      <c r="GF11" s="205"/>
      <c r="GG11" s="205"/>
      <c r="GH11" s="205"/>
      <c r="GI11" s="205"/>
      <c r="GJ11" s="205"/>
      <c r="GK11" s="205"/>
      <c r="GL11" s="205"/>
      <c r="GM11" s="205"/>
      <c r="GN11" s="205"/>
      <c r="GO11" s="205"/>
      <c r="GP11" s="205"/>
      <c r="GQ11" s="205"/>
      <c r="GR11" s="205"/>
      <c r="GS11" s="205"/>
      <c r="GT11" s="205"/>
      <c r="GU11" s="205"/>
      <c r="GV11" s="205"/>
      <c r="GW11" s="205"/>
      <c r="GX11" s="205"/>
      <c r="GY11" s="205"/>
      <c r="GZ11" s="205"/>
      <c r="HA11" s="205"/>
      <c r="HB11" s="205"/>
      <c r="HC11" s="205"/>
      <c r="HD11" s="205"/>
      <c r="HE11" s="205"/>
      <c r="HF11" s="205"/>
      <c r="HG11" s="205"/>
      <c r="HH11" s="205"/>
      <c r="HI11" s="205"/>
      <c r="HJ11" s="205"/>
      <c r="HK11" s="205"/>
      <c r="HL11" s="205"/>
      <c r="HM11" s="205"/>
      <c r="HN11" s="205"/>
      <c r="HO11" s="205"/>
      <c r="HP11" s="205"/>
      <c r="HQ11" s="205"/>
      <c r="HR11" s="205"/>
      <c r="HS11" s="205"/>
      <c r="HT11" s="205"/>
      <c r="HU11" s="205"/>
      <c r="HV11" s="205"/>
      <c r="HW11" s="205"/>
      <c r="HX11" s="205"/>
      <c r="HY11" s="205"/>
      <c r="HZ11" s="205"/>
      <c r="IA11" s="205"/>
      <c r="IB11" s="205"/>
      <c r="IC11" s="205"/>
      <c r="ID11" s="205"/>
      <c r="IE11" s="205"/>
      <c r="IF11" s="205"/>
    </row>
    <row r="12" spans="1:240" ht="22.5" customHeight="1" x14ac:dyDescent="0.3">
      <c r="A12" s="197" t="s">
        <v>131</v>
      </c>
      <c r="B12" s="207" t="s">
        <v>132</v>
      </c>
      <c r="C12" s="190" t="s">
        <v>133</v>
      </c>
      <c r="D12" s="202"/>
      <c r="E12" s="203"/>
      <c r="F12" s="204"/>
      <c r="G12" s="204"/>
      <c r="H12" s="204"/>
      <c r="I12" s="204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  <c r="AA12" s="205"/>
      <c r="AB12" s="205"/>
      <c r="AC12" s="205"/>
      <c r="AD12" s="205"/>
      <c r="AE12" s="205"/>
      <c r="AF12" s="205"/>
      <c r="AG12" s="205"/>
      <c r="AH12" s="205"/>
      <c r="AI12" s="205"/>
      <c r="AJ12" s="205"/>
      <c r="AK12" s="205"/>
      <c r="AL12" s="205"/>
      <c r="AM12" s="205"/>
      <c r="AN12" s="205"/>
      <c r="AO12" s="205"/>
      <c r="AP12" s="205"/>
      <c r="AQ12" s="205"/>
      <c r="AR12" s="205"/>
      <c r="AS12" s="205"/>
      <c r="AT12" s="205"/>
      <c r="AU12" s="205"/>
      <c r="AV12" s="205"/>
      <c r="AW12" s="205"/>
      <c r="AX12" s="205"/>
      <c r="AY12" s="205"/>
      <c r="AZ12" s="205"/>
      <c r="BA12" s="205"/>
      <c r="BB12" s="205"/>
      <c r="BC12" s="205"/>
      <c r="BD12" s="205"/>
      <c r="BE12" s="205"/>
      <c r="BF12" s="205"/>
      <c r="BG12" s="205"/>
      <c r="BH12" s="205"/>
      <c r="BI12" s="205"/>
      <c r="BJ12" s="205"/>
      <c r="BK12" s="205"/>
      <c r="BL12" s="205"/>
      <c r="BM12" s="205"/>
      <c r="BN12" s="205"/>
      <c r="BO12" s="205"/>
      <c r="BP12" s="205"/>
      <c r="BQ12" s="205"/>
      <c r="BR12" s="205"/>
      <c r="BS12" s="205"/>
      <c r="BT12" s="205"/>
      <c r="BU12" s="205"/>
      <c r="BV12" s="205"/>
      <c r="BW12" s="205"/>
      <c r="BX12" s="205"/>
      <c r="BY12" s="205"/>
      <c r="BZ12" s="205"/>
      <c r="CA12" s="205"/>
      <c r="CB12" s="205"/>
      <c r="CC12" s="205"/>
      <c r="CD12" s="205"/>
      <c r="CE12" s="205"/>
      <c r="CF12" s="205"/>
      <c r="CG12" s="205"/>
      <c r="CH12" s="205"/>
      <c r="CI12" s="205"/>
      <c r="CJ12" s="205"/>
      <c r="CK12" s="205"/>
      <c r="CL12" s="205"/>
      <c r="CM12" s="205"/>
      <c r="CN12" s="205"/>
      <c r="CO12" s="205"/>
      <c r="CP12" s="205"/>
      <c r="CQ12" s="205"/>
      <c r="CR12" s="205"/>
      <c r="CS12" s="205"/>
      <c r="CT12" s="205"/>
      <c r="CU12" s="205"/>
      <c r="CV12" s="205"/>
      <c r="CW12" s="205"/>
      <c r="CX12" s="205"/>
      <c r="CY12" s="205"/>
      <c r="CZ12" s="205"/>
      <c r="DA12" s="205"/>
      <c r="DB12" s="205"/>
      <c r="DC12" s="205"/>
      <c r="DD12" s="205"/>
      <c r="DE12" s="205"/>
      <c r="DF12" s="205"/>
      <c r="DG12" s="205"/>
      <c r="DH12" s="205"/>
      <c r="DI12" s="205"/>
      <c r="DJ12" s="205"/>
      <c r="DK12" s="205"/>
      <c r="DL12" s="205"/>
      <c r="DM12" s="205"/>
      <c r="DN12" s="205"/>
      <c r="DO12" s="205"/>
      <c r="DP12" s="205"/>
      <c r="DQ12" s="205"/>
      <c r="DR12" s="205"/>
      <c r="DS12" s="205"/>
      <c r="DT12" s="205"/>
      <c r="DU12" s="205"/>
      <c r="DV12" s="205"/>
      <c r="DW12" s="205"/>
      <c r="DX12" s="205"/>
      <c r="DY12" s="205"/>
      <c r="DZ12" s="205"/>
      <c r="EA12" s="205"/>
      <c r="EB12" s="205"/>
      <c r="EC12" s="205"/>
      <c r="ED12" s="205"/>
      <c r="EE12" s="205"/>
      <c r="EF12" s="205"/>
      <c r="EG12" s="205"/>
      <c r="EH12" s="205"/>
      <c r="EI12" s="205"/>
      <c r="EJ12" s="205"/>
      <c r="EK12" s="205"/>
      <c r="EL12" s="205"/>
      <c r="EM12" s="205"/>
      <c r="EN12" s="205"/>
      <c r="EO12" s="205"/>
      <c r="EP12" s="205"/>
      <c r="EQ12" s="205"/>
      <c r="ER12" s="205"/>
      <c r="ES12" s="205"/>
      <c r="ET12" s="205"/>
      <c r="EU12" s="205"/>
      <c r="EV12" s="205"/>
      <c r="EW12" s="205"/>
      <c r="EX12" s="205"/>
      <c r="EY12" s="205"/>
      <c r="EZ12" s="205"/>
      <c r="FA12" s="205"/>
      <c r="FB12" s="205"/>
      <c r="FC12" s="205"/>
      <c r="FD12" s="205"/>
      <c r="FE12" s="205"/>
      <c r="FF12" s="205"/>
      <c r="FG12" s="205"/>
      <c r="FH12" s="205"/>
      <c r="FI12" s="205"/>
      <c r="FJ12" s="205"/>
      <c r="FK12" s="205"/>
      <c r="FL12" s="205"/>
      <c r="FM12" s="205"/>
      <c r="FN12" s="205"/>
      <c r="FO12" s="205"/>
      <c r="FP12" s="205"/>
      <c r="FQ12" s="205"/>
      <c r="FR12" s="205"/>
      <c r="FS12" s="205"/>
      <c r="FT12" s="205"/>
      <c r="FU12" s="205"/>
      <c r="FV12" s="205"/>
      <c r="FW12" s="205"/>
      <c r="FX12" s="205"/>
      <c r="FY12" s="205"/>
      <c r="FZ12" s="205"/>
      <c r="GA12" s="205"/>
      <c r="GB12" s="205"/>
      <c r="GC12" s="205"/>
      <c r="GD12" s="205"/>
      <c r="GE12" s="205"/>
      <c r="GF12" s="205"/>
      <c r="GG12" s="205"/>
      <c r="GH12" s="205"/>
      <c r="GI12" s="205"/>
      <c r="GJ12" s="205"/>
      <c r="GK12" s="205"/>
      <c r="GL12" s="205"/>
      <c r="GM12" s="205"/>
      <c r="GN12" s="205"/>
      <c r="GO12" s="205"/>
      <c r="GP12" s="205"/>
      <c r="GQ12" s="205"/>
      <c r="GR12" s="205"/>
      <c r="GS12" s="205"/>
      <c r="GT12" s="205"/>
      <c r="GU12" s="205"/>
      <c r="GV12" s="205"/>
      <c r="GW12" s="205"/>
      <c r="GX12" s="205"/>
      <c r="GY12" s="205"/>
      <c r="GZ12" s="205"/>
      <c r="HA12" s="205"/>
      <c r="HB12" s="205"/>
      <c r="HC12" s="205"/>
      <c r="HD12" s="205"/>
      <c r="HE12" s="205"/>
      <c r="HF12" s="205"/>
      <c r="HG12" s="205"/>
      <c r="HH12" s="205"/>
      <c r="HI12" s="205"/>
      <c r="HJ12" s="205"/>
      <c r="HK12" s="205"/>
      <c r="HL12" s="205"/>
      <c r="HM12" s="205"/>
      <c r="HN12" s="205"/>
      <c r="HO12" s="205"/>
      <c r="HP12" s="205"/>
      <c r="HQ12" s="205"/>
      <c r="HR12" s="205"/>
      <c r="HS12" s="205"/>
      <c r="HT12" s="205"/>
      <c r="HU12" s="205"/>
      <c r="HV12" s="205"/>
      <c r="HW12" s="205"/>
      <c r="HX12" s="205"/>
      <c r="HY12" s="205"/>
      <c r="HZ12" s="205"/>
      <c r="IA12" s="205"/>
      <c r="IB12" s="205"/>
      <c r="IC12" s="205"/>
      <c r="ID12" s="205"/>
      <c r="IE12" s="205"/>
      <c r="IF12" s="205"/>
    </row>
    <row r="13" spans="1:240" ht="22.5" customHeight="1" x14ac:dyDescent="0.3">
      <c r="A13" s="197"/>
      <c r="B13" s="207"/>
      <c r="C13" s="208"/>
      <c r="D13" s="209"/>
      <c r="E13" s="203"/>
      <c r="F13" s="204"/>
      <c r="G13" s="204"/>
      <c r="H13" s="204"/>
      <c r="I13" s="204"/>
      <c r="J13" s="205"/>
      <c r="K13" s="205"/>
      <c r="L13" s="205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  <c r="AA13" s="205"/>
      <c r="AB13" s="205"/>
      <c r="AC13" s="205"/>
      <c r="AD13" s="205"/>
      <c r="AE13" s="205"/>
      <c r="AF13" s="205"/>
      <c r="AG13" s="205"/>
      <c r="AH13" s="205"/>
      <c r="AI13" s="205"/>
      <c r="AJ13" s="205"/>
      <c r="AK13" s="205"/>
      <c r="AL13" s="205"/>
      <c r="AM13" s="205"/>
      <c r="AN13" s="205"/>
      <c r="AO13" s="205"/>
      <c r="AP13" s="205"/>
      <c r="AQ13" s="205"/>
      <c r="AR13" s="205"/>
      <c r="AS13" s="205"/>
      <c r="AT13" s="205"/>
      <c r="AU13" s="205"/>
      <c r="AV13" s="205"/>
      <c r="AW13" s="205"/>
      <c r="AX13" s="205"/>
      <c r="AY13" s="205"/>
      <c r="AZ13" s="205"/>
      <c r="BA13" s="205"/>
      <c r="BB13" s="205"/>
      <c r="BC13" s="205"/>
      <c r="BD13" s="205"/>
      <c r="BE13" s="205"/>
      <c r="BF13" s="205"/>
      <c r="BG13" s="205"/>
      <c r="BH13" s="205"/>
      <c r="BI13" s="205"/>
      <c r="BJ13" s="205"/>
      <c r="BK13" s="205"/>
      <c r="BL13" s="205"/>
      <c r="BM13" s="205"/>
      <c r="BN13" s="205"/>
      <c r="BO13" s="205"/>
      <c r="BP13" s="205"/>
      <c r="BQ13" s="205"/>
      <c r="BR13" s="205"/>
      <c r="BS13" s="205"/>
      <c r="BT13" s="205"/>
      <c r="BU13" s="205"/>
      <c r="BV13" s="205"/>
      <c r="BW13" s="205"/>
      <c r="BX13" s="205"/>
      <c r="BY13" s="205"/>
      <c r="BZ13" s="205"/>
      <c r="CA13" s="205"/>
      <c r="CB13" s="205"/>
      <c r="CC13" s="205"/>
      <c r="CD13" s="205"/>
      <c r="CE13" s="205"/>
      <c r="CF13" s="205"/>
      <c r="CG13" s="205"/>
      <c r="CH13" s="205"/>
      <c r="CI13" s="205"/>
      <c r="CJ13" s="205"/>
      <c r="CK13" s="205"/>
      <c r="CL13" s="205"/>
      <c r="CM13" s="205"/>
      <c r="CN13" s="205"/>
      <c r="CO13" s="205"/>
      <c r="CP13" s="205"/>
      <c r="CQ13" s="205"/>
      <c r="CR13" s="205"/>
      <c r="CS13" s="205"/>
      <c r="CT13" s="205"/>
      <c r="CU13" s="205"/>
      <c r="CV13" s="205"/>
      <c r="CW13" s="205"/>
      <c r="CX13" s="205"/>
      <c r="CY13" s="205"/>
      <c r="CZ13" s="205"/>
      <c r="DA13" s="205"/>
      <c r="DB13" s="205"/>
      <c r="DC13" s="205"/>
      <c r="DD13" s="205"/>
      <c r="DE13" s="205"/>
      <c r="DF13" s="205"/>
      <c r="DG13" s="205"/>
      <c r="DH13" s="205"/>
      <c r="DI13" s="205"/>
      <c r="DJ13" s="205"/>
      <c r="DK13" s="205"/>
      <c r="DL13" s="205"/>
      <c r="DM13" s="205"/>
      <c r="DN13" s="205"/>
      <c r="DO13" s="205"/>
      <c r="DP13" s="205"/>
      <c r="DQ13" s="205"/>
      <c r="DR13" s="205"/>
      <c r="DS13" s="205"/>
      <c r="DT13" s="205"/>
      <c r="DU13" s="205"/>
      <c r="DV13" s="205"/>
      <c r="DW13" s="205"/>
      <c r="DX13" s="205"/>
      <c r="DY13" s="205"/>
      <c r="DZ13" s="205"/>
      <c r="EA13" s="205"/>
      <c r="EB13" s="205"/>
      <c r="EC13" s="205"/>
      <c r="ED13" s="205"/>
      <c r="EE13" s="205"/>
      <c r="EF13" s="205"/>
      <c r="EG13" s="205"/>
      <c r="EH13" s="205"/>
      <c r="EI13" s="205"/>
      <c r="EJ13" s="205"/>
      <c r="EK13" s="205"/>
      <c r="EL13" s="205"/>
      <c r="EM13" s="205"/>
      <c r="EN13" s="205"/>
      <c r="EO13" s="205"/>
      <c r="EP13" s="205"/>
      <c r="EQ13" s="205"/>
      <c r="ER13" s="205"/>
      <c r="ES13" s="205"/>
      <c r="ET13" s="205"/>
      <c r="EU13" s="205"/>
      <c r="EV13" s="205"/>
      <c r="EW13" s="205"/>
      <c r="EX13" s="205"/>
      <c r="EY13" s="205"/>
      <c r="EZ13" s="205"/>
      <c r="FA13" s="205"/>
      <c r="FB13" s="205"/>
      <c r="FC13" s="205"/>
      <c r="FD13" s="205"/>
      <c r="FE13" s="205"/>
      <c r="FF13" s="205"/>
      <c r="FG13" s="205"/>
      <c r="FH13" s="205"/>
      <c r="FI13" s="205"/>
      <c r="FJ13" s="205"/>
      <c r="FK13" s="205"/>
      <c r="FL13" s="205"/>
      <c r="FM13" s="205"/>
      <c r="FN13" s="205"/>
      <c r="FO13" s="205"/>
      <c r="FP13" s="205"/>
      <c r="FQ13" s="205"/>
      <c r="FR13" s="205"/>
      <c r="FS13" s="205"/>
      <c r="FT13" s="205"/>
      <c r="FU13" s="205"/>
      <c r="FV13" s="205"/>
      <c r="FW13" s="205"/>
      <c r="FX13" s="205"/>
      <c r="FY13" s="205"/>
      <c r="FZ13" s="205"/>
      <c r="GA13" s="205"/>
      <c r="GB13" s="205"/>
      <c r="GC13" s="205"/>
      <c r="GD13" s="205"/>
      <c r="GE13" s="205"/>
      <c r="GF13" s="205"/>
      <c r="GG13" s="205"/>
      <c r="GH13" s="205"/>
      <c r="GI13" s="205"/>
      <c r="GJ13" s="205"/>
      <c r="GK13" s="205"/>
      <c r="GL13" s="205"/>
      <c r="GM13" s="205"/>
      <c r="GN13" s="205"/>
      <c r="GO13" s="205"/>
      <c r="GP13" s="205"/>
      <c r="GQ13" s="205"/>
      <c r="GR13" s="205"/>
      <c r="GS13" s="205"/>
      <c r="GT13" s="205"/>
      <c r="GU13" s="205"/>
      <c r="GV13" s="205"/>
      <c r="GW13" s="205"/>
      <c r="GX13" s="205"/>
      <c r="GY13" s="205"/>
      <c r="GZ13" s="205"/>
      <c r="HA13" s="205"/>
      <c r="HB13" s="205"/>
      <c r="HC13" s="205"/>
      <c r="HD13" s="205"/>
      <c r="HE13" s="205"/>
      <c r="HF13" s="205"/>
      <c r="HG13" s="205"/>
      <c r="HH13" s="205"/>
      <c r="HI13" s="205"/>
      <c r="HJ13" s="205"/>
      <c r="HK13" s="205"/>
      <c r="HL13" s="205"/>
      <c r="HM13" s="205"/>
      <c r="HN13" s="205"/>
      <c r="HO13" s="205"/>
      <c r="HP13" s="205"/>
      <c r="HQ13" s="205"/>
      <c r="HR13" s="205"/>
      <c r="HS13" s="205"/>
      <c r="HT13" s="205"/>
      <c r="HU13" s="205"/>
      <c r="HV13" s="205"/>
      <c r="HW13" s="205"/>
      <c r="HX13" s="205"/>
      <c r="HY13" s="205"/>
      <c r="HZ13" s="205"/>
      <c r="IA13" s="205"/>
      <c r="IB13" s="205"/>
      <c r="IC13" s="205"/>
      <c r="ID13" s="205"/>
      <c r="IE13" s="205"/>
      <c r="IF13" s="205"/>
    </row>
    <row r="14" spans="1:240" s="193" customFormat="1" ht="23.25" customHeight="1" x14ac:dyDescent="0.35">
      <c r="A14" s="206" t="s">
        <v>134</v>
      </c>
      <c r="B14" s="190"/>
      <c r="C14" s="196"/>
      <c r="D14" s="191"/>
      <c r="E14" s="192"/>
    </row>
    <row r="15" spans="1:240" s="200" customFormat="1" ht="23.25" customHeight="1" x14ac:dyDescent="0.35">
      <c r="A15" s="197" t="s">
        <v>135</v>
      </c>
      <c r="B15" s="210" t="s">
        <v>136</v>
      </c>
      <c r="C15" s="190" t="s">
        <v>137</v>
      </c>
      <c r="D15" s="198"/>
      <c r="E15" s="199"/>
    </row>
    <row r="16" spans="1:240" ht="22.5" customHeight="1" x14ac:dyDescent="0.35">
      <c r="A16" s="197"/>
      <c r="B16" s="210"/>
      <c r="C16" s="190"/>
      <c r="D16" s="198"/>
      <c r="E16" s="211"/>
      <c r="F16" s="212"/>
      <c r="G16" s="212"/>
      <c r="H16" s="212"/>
      <c r="I16" s="212"/>
      <c r="J16" s="200"/>
      <c r="K16" s="200"/>
      <c r="L16" s="200"/>
      <c r="M16" s="200"/>
      <c r="N16" s="200"/>
      <c r="O16" s="200"/>
      <c r="P16" s="200"/>
      <c r="Q16" s="200"/>
      <c r="R16" s="200"/>
      <c r="S16" s="200"/>
      <c r="T16" s="200"/>
      <c r="U16" s="200"/>
      <c r="V16" s="200"/>
      <c r="W16" s="200"/>
      <c r="X16" s="200"/>
      <c r="Y16" s="200"/>
      <c r="Z16" s="200"/>
      <c r="AA16" s="200"/>
      <c r="AB16" s="200"/>
      <c r="AC16" s="200"/>
      <c r="AD16" s="200"/>
      <c r="AE16" s="200"/>
      <c r="AF16" s="200"/>
      <c r="AG16" s="200"/>
      <c r="AH16" s="200"/>
      <c r="AI16" s="200"/>
      <c r="AJ16" s="200"/>
      <c r="AK16" s="200"/>
      <c r="AL16" s="200"/>
      <c r="AM16" s="200"/>
      <c r="AN16" s="200"/>
      <c r="AO16" s="200"/>
      <c r="AP16" s="200"/>
      <c r="AQ16" s="200"/>
      <c r="AR16" s="200"/>
      <c r="AS16" s="200"/>
      <c r="AT16" s="200"/>
      <c r="AU16" s="200"/>
      <c r="AV16" s="200"/>
      <c r="AW16" s="200"/>
      <c r="AX16" s="200"/>
      <c r="AY16" s="200"/>
      <c r="AZ16" s="200"/>
      <c r="BA16" s="200"/>
      <c r="BB16" s="200"/>
      <c r="BC16" s="200"/>
      <c r="BD16" s="200"/>
      <c r="BE16" s="200"/>
      <c r="BF16" s="200"/>
      <c r="BG16" s="200"/>
      <c r="BH16" s="200"/>
      <c r="BI16" s="200"/>
      <c r="BJ16" s="200"/>
      <c r="BK16" s="200"/>
      <c r="BL16" s="200"/>
      <c r="BM16" s="200"/>
      <c r="BN16" s="200"/>
      <c r="BO16" s="200"/>
      <c r="BP16" s="200"/>
      <c r="BQ16" s="200"/>
      <c r="BR16" s="200"/>
      <c r="BS16" s="200"/>
      <c r="BT16" s="200"/>
      <c r="BU16" s="200"/>
      <c r="BV16" s="200"/>
      <c r="BW16" s="200"/>
      <c r="BX16" s="200"/>
      <c r="BY16" s="200"/>
      <c r="BZ16" s="200"/>
      <c r="CA16" s="200"/>
      <c r="CB16" s="200"/>
      <c r="CC16" s="200"/>
      <c r="CD16" s="200"/>
      <c r="CE16" s="200"/>
      <c r="CF16" s="200"/>
      <c r="CG16" s="200"/>
      <c r="CH16" s="200"/>
      <c r="CI16" s="200"/>
      <c r="CJ16" s="200"/>
      <c r="CK16" s="200"/>
      <c r="CL16" s="200"/>
      <c r="CM16" s="200"/>
      <c r="CN16" s="200"/>
      <c r="CO16" s="200"/>
      <c r="CP16" s="200"/>
      <c r="CQ16" s="200"/>
      <c r="CR16" s="200"/>
      <c r="CS16" s="200"/>
      <c r="CT16" s="200"/>
      <c r="CU16" s="200"/>
      <c r="CV16" s="200"/>
      <c r="CW16" s="200"/>
      <c r="CX16" s="200"/>
      <c r="CY16" s="200"/>
      <c r="CZ16" s="200"/>
      <c r="DA16" s="200"/>
      <c r="DB16" s="200"/>
      <c r="DC16" s="200"/>
      <c r="DD16" s="200"/>
      <c r="DE16" s="200"/>
      <c r="DF16" s="200"/>
      <c r="DG16" s="200"/>
      <c r="DH16" s="200"/>
      <c r="DI16" s="200"/>
      <c r="DJ16" s="200"/>
      <c r="DK16" s="200"/>
      <c r="DL16" s="200"/>
      <c r="DM16" s="200"/>
      <c r="DN16" s="200"/>
      <c r="DO16" s="200"/>
      <c r="DP16" s="200"/>
      <c r="DQ16" s="200"/>
      <c r="DR16" s="200"/>
      <c r="DS16" s="200"/>
      <c r="DT16" s="200"/>
      <c r="DU16" s="200"/>
      <c r="DV16" s="200"/>
      <c r="DW16" s="200"/>
      <c r="DX16" s="200"/>
      <c r="DY16" s="200"/>
      <c r="DZ16" s="200"/>
      <c r="EA16" s="200"/>
      <c r="EB16" s="200"/>
      <c r="EC16" s="200"/>
      <c r="ED16" s="200"/>
      <c r="EE16" s="200"/>
      <c r="EF16" s="200"/>
      <c r="EG16" s="200"/>
      <c r="EH16" s="200"/>
      <c r="EI16" s="200"/>
      <c r="EJ16" s="200"/>
      <c r="EK16" s="200"/>
      <c r="EL16" s="200"/>
      <c r="EM16" s="200"/>
      <c r="EN16" s="200"/>
      <c r="EO16" s="200"/>
      <c r="EP16" s="200"/>
      <c r="EQ16" s="200"/>
      <c r="ER16" s="200"/>
      <c r="ES16" s="200"/>
      <c r="ET16" s="200"/>
      <c r="EU16" s="200"/>
      <c r="EV16" s="200"/>
      <c r="EW16" s="200"/>
      <c r="EX16" s="200"/>
      <c r="EY16" s="200"/>
      <c r="EZ16" s="200"/>
      <c r="FA16" s="200"/>
      <c r="FB16" s="200"/>
      <c r="FC16" s="200"/>
      <c r="FD16" s="200"/>
      <c r="FE16" s="200"/>
      <c r="FF16" s="200"/>
      <c r="FG16" s="200"/>
      <c r="FH16" s="200"/>
      <c r="FI16" s="200"/>
      <c r="FJ16" s="200"/>
      <c r="FK16" s="200"/>
      <c r="FL16" s="200"/>
      <c r="FM16" s="200"/>
      <c r="FN16" s="200"/>
      <c r="FO16" s="200"/>
      <c r="FP16" s="200"/>
      <c r="FQ16" s="200"/>
      <c r="FR16" s="200"/>
      <c r="FS16" s="200"/>
      <c r="FT16" s="200"/>
      <c r="FU16" s="200"/>
      <c r="FV16" s="200"/>
      <c r="FW16" s="200"/>
      <c r="FX16" s="200"/>
      <c r="FY16" s="200"/>
      <c r="FZ16" s="200"/>
      <c r="GA16" s="200"/>
      <c r="GB16" s="200"/>
      <c r="GC16" s="200"/>
      <c r="GD16" s="200"/>
      <c r="GE16" s="200"/>
      <c r="GF16" s="200"/>
      <c r="GG16" s="200"/>
      <c r="GH16" s="200"/>
      <c r="GI16" s="200"/>
      <c r="GJ16" s="200"/>
      <c r="GK16" s="200"/>
      <c r="GL16" s="200"/>
      <c r="GM16" s="200"/>
      <c r="GN16" s="200"/>
      <c r="GO16" s="200"/>
      <c r="GP16" s="200"/>
      <c r="GQ16" s="200"/>
      <c r="GR16" s="200"/>
      <c r="GS16" s="200"/>
      <c r="GT16" s="200"/>
      <c r="GU16" s="200"/>
      <c r="GV16" s="200"/>
      <c r="GW16" s="200"/>
      <c r="GX16" s="200"/>
      <c r="GY16" s="200"/>
      <c r="GZ16" s="200"/>
      <c r="HA16" s="200"/>
      <c r="HB16" s="200"/>
      <c r="HC16" s="200"/>
      <c r="HD16" s="200"/>
      <c r="HE16" s="200"/>
      <c r="HF16" s="200"/>
      <c r="HG16" s="200"/>
      <c r="HH16" s="200"/>
      <c r="HI16" s="200"/>
      <c r="HJ16" s="200"/>
      <c r="HK16" s="200"/>
      <c r="HL16" s="200"/>
      <c r="HM16" s="200"/>
      <c r="HN16" s="200"/>
      <c r="HO16" s="200"/>
      <c r="HP16" s="200"/>
      <c r="HQ16" s="200"/>
      <c r="HR16" s="200"/>
      <c r="HS16" s="200"/>
      <c r="HT16" s="200"/>
      <c r="HU16" s="200"/>
      <c r="HV16" s="200"/>
      <c r="HW16" s="200"/>
      <c r="HX16" s="200"/>
      <c r="HY16" s="200"/>
      <c r="HZ16" s="200"/>
      <c r="IA16" s="200"/>
      <c r="IB16" s="200"/>
      <c r="IC16" s="200"/>
      <c r="ID16" s="200"/>
      <c r="IE16" s="200"/>
      <c r="IF16" s="200"/>
    </row>
    <row r="17" spans="1:240" s="200" customFormat="1" ht="23.25" customHeight="1" x14ac:dyDescent="0.35">
      <c r="A17" s="206" t="s">
        <v>138</v>
      </c>
      <c r="B17" s="190"/>
      <c r="C17" s="190"/>
      <c r="D17" s="198"/>
      <c r="E17" s="199"/>
    </row>
    <row r="18" spans="1:240" ht="22.5" customHeight="1" x14ac:dyDescent="0.35">
      <c r="A18" s="197" t="s">
        <v>139</v>
      </c>
      <c r="B18" s="210" t="s">
        <v>140</v>
      </c>
      <c r="C18" s="190" t="s">
        <v>141</v>
      </c>
      <c r="D18" s="198"/>
      <c r="E18" s="211"/>
      <c r="F18" s="212"/>
      <c r="G18" s="212"/>
      <c r="H18" s="212"/>
      <c r="I18" s="212"/>
      <c r="J18" s="200"/>
      <c r="K18" s="200"/>
      <c r="L18" s="200"/>
      <c r="M18" s="200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200"/>
      <c r="Y18" s="200"/>
      <c r="Z18" s="200"/>
      <c r="AA18" s="200"/>
      <c r="AB18" s="200"/>
      <c r="AC18" s="200"/>
      <c r="AD18" s="200"/>
      <c r="AE18" s="200"/>
      <c r="AF18" s="200"/>
      <c r="AG18" s="200"/>
      <c r="AH18" s="200"/>
      <c r="AI18" s="200"/>
      <c r="AJ18" s="200"/>
      <c r="AK18" s="200"/>
      <c r="AL18" s="200"/>
      <c r="AM18" s="200"/>
      <c r="AN18" s="200"/>
      <c r="AO18" s="200"/>
      <c r="AP18" s="200"/>
      <c r="AQ18" s="200"/>
      <c r="AR18" s="200"/>
      <c r="AS18" s="200"/>
      <c r="AT18" s="200"/>
      <c r="AU18" s="200"/>
      <c r="AV18" s="200"/>
      <c r="AW18" s="200"/>
      <c r="AX18" s="200"/>
      <c r="AY18" s="200"/>
      <c r="AZ18" s="200"/>
      <c r="BA18" s="200"/>
      <c r="BB18" s="200"/>
      <c r="BC18" s="200"/>
      <c r="BD18" s="200"/>
      <c r="BE18" s="200"/>
      <c r="BF18" s="200"/>
      <c r="BG18" s="200"/>
      <c r="BH18" s="200"/>
      <c r="BI18" s="200"/>
      <c r="BJ18" s="200"/>
      <c r="BK18" s="200"/>
      <c r="BL18" s="200"/>
      <c r="BM18" s="200"/>
      <c r="BN18" s="200"/>
      <c r="BO18" s="200"/>
      <c r="BP18" s="200"/>
      <c r="BQ18" s="200"/>
      <c r="BR18" s="200"/>
      <c r="BS18" s="200"/>
      <c r="BT18" s="200"/>
      <c r="BU18" s="200"/>
      <c r="BV18" s="200"/>
      <c r="BW18" s="200"/>
      <c r="BX18" s="200"/>
      <c r="BY18" s="200"/>
      <c r="BZ18" s="200"/>
      <c r="CA18" s="200"/>
      <c r="CB18" s="200"/>
      <c r="CC18" s="200"/>
      <c r="CD18" s="200"/>
      <c r="CE18" s="200"/>
      <c r="CF18" s="200"/>
      <c r="CG18" s="200"/>
      <c r="CH18" s="200"/>
      <c r="CI18" s="200"/>
      <c r="CJ18" s="200"/>
      <c r="CK18" s="200"/>
      <c r="CL18" s="200"/>
      <c r="CM18" s="200"/>
      <c r="CN18" s="200"/>
      <c r="CO18" s="200"/>
      <c r="CP18" s="200"/>
      <c r="CQ18" s="200"/>
      <c r="CR18" s="200"/>
      <c r="CS18" s="200"/>
      <c r="CT18" s="200"/>
      <c r="CU18" s="200"/>
      <c r="CV18" s="200"/>
      <c r="CW18" s="200"/>
      <c r="CX18" s="200"/>
      <c r="CY18" s="200"/>
      <c r="CZ18" s="200"/>
      <c r="DA18" s="200"/>
      <c r="DB18" s="200"/>
      <c r="DC18" s="200"/>
      <c r="DD18" s="200"/>
      <c r="DE18" s="200"/>
      <c r="DF18" s="200"/>
      <c r="DG18" s="200"/>
      <c r="DH18" s="200"/>
      <c r="DI18" s="200"/>
      <c r="DJ18" s="200"/>
      <c r="DK18" s="200"/>
      <c r="DL18" s="200"/>
      <c r="DM18" s="200"/>
      <c r="DN18" s="200"/>
      <c r="DO18" s="200"/>
      <c r="DP18" s="200"/>
      <c r="DQ18" s="200"/>
      <c r="DR18" s="200"/>
      <c r="DS18" s="200"/>
      <c r="DT18" s="200"/>
      <c r="DU18" s="200"/>
      <c r="DV18" s="200"/>
      <c r="DW18" s="200"/>
      <c r="DX18" s="200"/>
      <c r="DY18" s="200"/>
      <c r="DZ18" s="200"/>
      <c r="EA18" s="200"/>
      <c r="EB18" s="200"/>
      <c r="EC18" s="200"/>
      <c r="ED18" s="200"/>
      <c r="EE18" s="200"/>
      <c r="EF18" s="200"/>
      <c r="EG18" s="200"/>
      <c r="EH18" s="200"/>
      <c r="EI18" s="200"/>
      <c r="EJ18" s="200"/>
      <c r="EK18" s="200"/>
      <c r="EL18" s="200"/>
      <c r="EM18" s="200"/>
      <c r="EN18" s="200"/>
      <c r="EO18" s="200"/>
      <c r="EP18" s="200"/>
      <c r="EQ18" s="200"/>
      <c r="ER18" s="200"/>
      <c r="ES18" s="200"/>
      <c r="ET18" s="200"/>
      <c r="EU18" s="200"/>
      <c r="EV18" s="200"/>
      <c r="EW18" s="200"/>
      <c r="EX18" s="200"/>
      <c r="EY18" s="200"/>
      <c r="EZ18" s="200"/>
      <c r="FA18" s="200"/>
      <c r="FB18" s="200"/>
      <c r="FC18" s="200"/>
      <c r="FD18" s="200"/>
      <c r="FE18" s="200"/>
      <c r="FF18" s="200"/>
      <c r="FG18" s="200"/>
      <c r="FH18" s="200"/>
      <c r="FI18" s="200"/>
      <c r="FJ18" s="200"/>
      <c r="FK18" s="200"/>
      <c r="FL18" s="200"/>
      <c r="FM18" s="200"/>
      <c r="FN18" s="200"/>
      <c r="FO18" s="200"/>
      <c r="FP18" s="200"/>
      <c r="FQ18" s="200"/>
      <c r="FR18" s="200"/>
      <c r="FS18" s="200"/>
      <c r="FT18" s="200"/>
      <c r="FU18" s="200"/>
      <c r="FV18" s="200"/>
      <c r="FW18" s="200"/>
      <c r="FX18" s="200"/>
      <c r="FY18" s="200"/>
      <c r="FZ18" s="200"/>
      <c r="GA18" s="200"/>
      <c r="GB18" s="200"/>
      <c r="GC18" s="200"/>
      <c r="GD18" s="200"/>
      <c r="GE18" s="200"/>
      <c r="GF18" s="200"/>
      <c r="GG18" s="200"/>
      <c r="GH18" s="200"/>
      <c r="GI18" s="200"/>
      <c r="GJ18" s="200"/>
      <c r="GK18" s="200"/>
      <c r="GL18" s="200"/>
      <c r="GM18" s="200"/>
      <c r="GN18" s="200"/>
      <c r="GO18" s="200"/>
      <c r="GP18" s="200"/>
      <c r="GQ18" s="200"/>
      <c r="GR18" s="200"/>
      <c r="GS18" s="200"/>
      <c r="GT18" s="200"/>
      <c r="GU18" s="200"/>
      <c r="GV18" s="200"/>
      <c r="GW18" s="200"/>
      <c r="GX18" s="200"/>
      <c r="GY18" s="200"/>
      <c r="GZ18" s="200"/>
      <c r="HA18" s="200"/>
      <c r="HB18" s="200"/>
      <c r="HC18" s="200"/>
      <c r="HD18" s="200"/>
      <c r="HE18" s="200"/>
      <c r="HF18" s="200"/>
      <c r="HG18" s="200"/>
      <c r="HH18" s="200"/>
      <c r="HI18" s="200"/>
      <c r="HJ18" s="200"/>
      <c r="HK18" s="200"/>
      <c r="HL18" s="200"/>
      <c r="HM18" s="200"/>
      <c r="HN18" s="200"/>
      <c r="HO18" s="200"/>
      <c r="HP18" s="200"/>
      <c r="HQ18" s="200"/>
      <c r="HR18" s="200"/>
      <c r="HS18" s="200"/>
      <c r="HT18" s="200"/>
      <c r="HU18" s="200"/>
      <c r="HV18" s="200"/>
      <c r="HW18" s="200"/>
      <c r="HX18" s="200"/>
      <c r="HY18" s="200"/>
      <c r="HZ18" s="200"/>
      <c r="IA18" s="200"/>
      <c r="IB18" s="200"/>
      <c r="IC18" s="200"/>
      <c r="ID18" s="200"/>
      <c r="IE18" s="200"/>
      <c r="IF18" s="200"/>
    </row>
    <row r="19" spans="1:240" ht="22.5" customHeight="1" x14ac:dyDescent="0.35">
      <c r="A19" s="213"/>
      <c r="B19" s="214"/>
      <c r="C19" s="214"/>
      <c r="D19" s="215"/>
      <c r="E19" s="211"/>
      <c r="F19" s="212"/>
      <c r="G19" s="212"/>
      <c r="H19" s="212"/>
      <c r="I19" s="212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  <c r="AG19" s="200"/>
      <c r="AH19" s="200"/>
      <c r="AI19" s="200"/>
      <c r="AJ19" s="200"/>
      <c r="AK19" s="200"/>
      <c r="AL19" s="200"/>
      <c r="AM19" s="200"/>
      <c r="AN19" s="200"/>
      <c r="AO19" s="200"/>
      <c r="AP19" s="200"/>
      <c r="AQ19" s="200"/>
      <c r="AR19" s="200"/>
      <c r="AS19" s="200"/>
      <c r="AT19" s="200"/>
      <c r="AU19" s="200"/>
      <c r="AV19" s="200"/>
      <c r="AW19" s="200"/>
      <c r="AX19" s="200"/>
      <c r="AY19" s="200"/>
      <c r="AZ19" s="200"/>
      <c r="BA19" s="200"/>
      <c r="BB19" s="200"/>
      <c r="BC19" s="200"/>
      <c r="BD19" s="200"/>
      <c r="BE19" s="200"/>
      <c r="BF19" s="200"/>
      <c r="BG19" s="200"/>
      <c r="BH19" s="200"/>
      <c r="BI19" s="200"/>
      <c r="BJ19" s="200"/>
      <c r="BK19" s="200"/>
      <c r="BL19" s="200"/>
      <c r="BM19" s="200"/>
      <c r="BN19" s="200"/>
      <c r="BO19" s="200"/>
      <c r="BP19" s="200"/>
      <c r="BQ19" s="200"/>
      <c r="BR19" s="200"/>
      <c r="BS19" s="200"/>
      <c r="BT19" s="200"/>
      <c r="BU19" s="200"/>
      <c r="BV19" s="200"/>
      <c r="BW19" s="200"/>
      <c r="BX19" s="200"/>
      <c r="BY19" s="200"/>
      <c r="BZ19" s="200"/>
      <c r="CA19" s="200"/>
      <c r="CB19" s="200"/>
      <c r="CC19" s="200"/>
      <c r="CD19" s="200"/>
      <c r="CE19" s="200"/>
      <c r="CF19" s="200"/>
      <c r="CG19" s="200"/>
      <c r="CH19" s="200"/>
      <c r="CI19" s="200"/>
      <c r="CJ19" s="200"/>
      <c r="CK19" s="200"/>
      <c r="CL19" s="200"/>
      <c r="CM19" s="200"/>
      <c r="CN19" s="200"/>
      <c r="CO19" s="200"/>
      <c r="CP19" s="200"/>
      <c r="CQ19" s="200"/>
      <c r="CR19" s="200"/>
      <c r="CS19" s="200"/>
      <c r="CT19" s="200"/>
      <c r="CU19" s="200"/>
      <c r="CV19" s="200"/>
      <c r="CW19" s="200"/>
      <c r="CX19" s="200"/>
      <c r="CY19" s="200"/>
      <c r="CZ19" s="200"/>
      <c r="DA19" s="200"/>
      <c r="DB19" s="200"/>
      <c r="DC19" s="200"/>
      <c r="DD19" s="200"/>
      <c r="DE19" s="200"/>
      <c r="DF19" s="200"/>
      <c r="DG19" s="200"/>
      <c r="DH19" s="200"/>
      <c r="DI19" s="200"/>
      <c r="DJ19" s="200"/>
      <c r="DK19" s="200"/>
      <c r="DL19" s="200"/>
      <c r="DM19" s="200"/>
      <c r="DN19" s="200"/>
      <c r="DO19" s="200"/>
      <c r="DP19" s="200"/>
      <c r="DQ19" s="200"/>
      <c r="DR19" s="200"/>
      <c r="DS19" s="200"/>
      <c r="DT19" s="200"/>
      <c r="DU19" s="200"/>
      <c r="DV19" s="200"/>
      <c r="DW19" s="200"/>
      <c r="DX19" s="200"/>
      <c r="DY19" s="200"/>
      <c r="DZ19" s="200"/>
      <c r="EA19" s="200"/>
      <c r="EB19" s="200"/>
      <c r="EC19" s="200"/>
      <c r="ED19" s="200"/>
      <c r="EE19" s="200"/>
      <c r="EF19" s="200"/>
      <c r="EG19" s="200"/>
      <c r="EH19" s="200"/>
      <c r="EI19" s="200"/>
      <c r="EJ19" s="200"/>
      <c r="EK19" s="200"/>
      <c r="EL19" s="200"/>
      <c r="EM19" s="200"/>
      <c r="EN19" s="200"/>
      <c r="EO19" s="200"/>
      <c r="EP19" s="200"/>
      <c r="EQ19" s="200"/>
      <c r="ER19" s="200"/>
      <c r="ES19" s="200"/>
      <c r="ET19" s="200"/>
      <c r="EU19" s="200"/>
      <c r="EV19" s="200"/>
      <c r="EW19" s="200"/>
      <c r="EX19" s="200"/>
      <c r="EY19" s="200"/>
      <c r="EZ19" s="200"/>
      <c r="FA19" s="200"/>
      <c r="FB19" s="200"/>
      <c r="FC19" s="200"/>
      <c r="FD19" s="200"/>
      <c r="FE19" s="200"/>
      <c r="FF19" s="200"/>
      <c r="FG19" s="200"/>
      <c r="FH19" s="200"/>
      <c r="FI19" s="200"/>
      <c r="FJ19" s="200"/>
      <c r="FK19" s="200"/>
      <c r="FL19" s="200"/>
      <c r="FM19" s="200"/>
      <c r="FN19" s="200"/>
      <c r="FO19" s="200"/>
      <c r="FP19" s="200"/>
      <c r="FQ19" s="200"/>
      <c r="FR19" s="200"/>
      <c r="FS19" s="200"/>
      <c r="FT19" s="200"/>
      <c r="FU19" s="200"/>
      <c r="FV19" s="200"/>
      <c r="FW19" s="200"/>
      <c r="FX19" s="200"/>
      <c r="FY19" s="200"/>
      <c r="FZ19" s="200"/>
      <c r="GA19" s="200"/>
      <c r="GB19" s="200"/>
      <c r="GC19" s="200"/>
      <c r="GD19" s="200"/>
      <c r="GE19" s="200"/>
      <c r="GF19" s="200"/>
      <c r="GG19" s="200"/>
      <c r="GH19" s="200"/>
      <c r="GI19" s="200"/>
      <c r="GJ19" s="200"/>
      <c r="GK19" s="200"/>
      <c r="GL19" s="200"/>
      <c r="GM19" s="200"/>
      <c r="GN19" s="200"/>
      <c r="GO19" s="200"/>
      <c r="GP19" s="200"/>
      <c r="GQ19" s="200"/>
      <c r="GR19" s="200"/>
      <c r="GS19" s="200"/>
      <c r="GT19" s="200"/>
      <c r="GU19" s="200"/>
      <c r="GV19" s="200"/>
      <c r="GW19" s="200"/>
      <c r="GX19" s="200"/>
      <c r="GY19" s="200"/>
      <c r="GZ19" s="200"/>
      <c r="HA19" s="200"/>
      <c r="HB19" s="200"/>
      <c r="HC19" s="200"/>
      <c r="HD19" s="200"/>
      <c r="HE19" s="200"/>
      <c r="HF19" s="200"/>
      <c r="HG19" s="200"/>
      <c r="HH19" s="200"/>
      <c r="HI19" s="200"/>
      <c r="HJ19" s="200"/>
      <c r="HK19" s="200"/>
      <c r="HL19" s="200"/>
      <c r="HM19" s="200"/>
      <c r="HN19" s="200"/>
      <c r="HO19" s="200"/>
      <c r="HP19" s="200"/>
      <c r="HQ19" s="200"/>
      <c r="HR19" s="200"/>
      <c r="HS19" s="200"/>
      <c r="HT19" s="200"/>
      <c r="HU19" s="200"/>
      <c r="HV19" s="200"/>
      <c r="HW19" s="200"/>
      <c r="HX19" s="200"/>
      <c r="HY19" s="200"/>
      <c r="HZ19" s="200"/>
      <c r="IA19" s="200"/>
      <c r="IB19" s="200"/>
      <c r="IC19" s="200"/>
      <c r="ID19" s="200"/>
      <c r="IE19" s="200"/>
      <c r="IF19" s="200"/>
    </row>
    <row r="20" spans="1:240" s="200" customFormat="1" ht="22.5" customHeight="1" x14ac:dyDescent="0.35">
      <c r="A20" s="194" t="s">
        <v>142</v>
      </c>
      <c r="B20" s="196"/>
      <c r="C20" s="190"/>
      <c r="D20" s="198"/>
      <c r="E20" s="199"/>
    </row>
    <row r="21" spans="1:240" x14ac:dyDescent="0.35">
      <c r="A21" s="206" t="s">
        <v>143</v>
      </c>
      <c r="B21" s="190"/>
      <c r="C21" s="190"/>
      <c r="D21" s="198"/>
      <c r="E21" s="211"/>
      <c r="F21" s="212"/>
      <c r="G21" s="212"/>
      <c r="H21" s="212"/>
      <c r="I21" s="212"/>
      <c r="J21" s="200"/>
      <c r="K21" s="200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0"/>
      <c r="AC21" s="200"/>
      <c r="AD21" s="200"/>
      <c r="AE21" s="200"/>
      <c r="AF21" s="200"/>
      <c r="AG21" s="200"/>
      <c r="AH21" s="200"/>
      <c r="AI21" s="200"/>
      <c r="AJ21" s="200"/>
      <c r="AK21" s="200"/>
      <c r="AL21" s="200"/>
      <c r="AM21" s="200"/>
      <c r="AN21" s="200"/>
      <c r="AO21" s="200"/>
      <c r="AP21" s="200"/>
      <c r="AQ21" s="200"/>
      <c r="AR21" s="200"/>
      <c r="AS21" s="200"/>
      <c r="AT21" s="200"/>
      <c r="AU21" s="200"/>
      <c r="AV21" s="200"/>
      <c r="AW21" s="200"/>
      <c r="AX21" s="200"/>
      <c r="AY21" s="200"/>
      <c r="AZ21" s="200"/>
      <c r="BA21" s="200"/>
      <c r="BB21" s="200"/>
      <c r="BC21" s="200"/>
      <c r="BD21" s="200"/>
      <c r="BE21" s="200"/>
      <c r="BF21" s="200"/>
      <c r="BG21" s="200"/>
      <c r="BH21" s="200"/>
      <c r="BI21" s="200"/>
      <c r="BJ21" s="200"/>
      <c r="BK21" s="200"/>
      <c r="BL21" s="200"/>
      <c r="BM21" s="200"/>
      <c r="BN21" s="200"/>
      <c r="BO21" s="200"/>
      <c r="BP21" s="200"/>
      <c r="BQ21" s="200"/>
      <c r="BR21" s="200"/>
      <c r="BS21" s="200"/>
      <c r="BT21" s="200"/>
      <c r="BU21" s="200"/>
      <c r="BV21" s="200"/>
      <c r="BW21" s="200"/>
      <c r="BX21" s="200"/>
      <c r="BY21" s="200"/>
      <c r="BZ21" s="200"/>
      <c r="CA21" s="200"/>
      <c r="CB21" s="200"/>
      <c r="CC21" s="200"/>
      <c r="CD21" s="200"/>
      <c r="CE21" s="200"/>
      <c r="CF21" s="200"/>
      <c r="CG21" s="200"/>
      <c r="CH21" s="200"/>
      <c r="CI21" s="200"/>
      <c r="CJ21" s="200"/>
      <c r="CK21" s="200"/>
      <c r="CL21" s="200"/>
      <c r="CM21" s="200"/>
      <c r="CN21" s="200"/>
      <c r="CO21" s="200"/>
      <c r="CP21" s="200"/>
      <c r="CQ21" s="200"/>
      <c r="CR21" s="200"/>
      <c r="CS21" s="200"/>
      <c r="CT21" s="200"/>
      <c r="CU21" s="200"/>
      <c r="CV21" s="200"/>
      <c r="CW21" s="200"/>
      <c r="CX21" s="200"/>
      <c r="CY21" s="200"/>
      <c r="CZ21" s="200"/>
      <c r="DA21" s="200"/>
      <c r="DB21" s="200"/>
      <c r="DC21" s="200"/>
      <c r="DD21" s="200"/>
      <c r="DE21" s="200"/>
      <c r="DF21" s="200"/>
      <c r="DG21" s="200"/>
      <c r="DH21" s="200"/>
      <c r="DI21" s="200"/>
      <c r="DJ21" s="200"/>
      <c r="DK21" s="200"/>
      <c r="DL21" s="200"/>
      <c r="DM21" s="200"/>
      <c r="DN21" s="200"/>
      <c r="DO21" s="200"/>
      <c r="DP21" s="200"/>
      <c r="DQ21" s="200"/>
      <c r="DR21" s="200"/>
      <c r="DS21" s="200"/>
      <c r="DT21" s="200"/>
      <c r="DU21" s="200"/>
      <c r="DV21" s="200"/>
      <c r="DW21" s="200"/>
      <c r="DX21" s="200"/>
      <c r="DY21" s="200"/>
      <c r="DZ21" s="200"/>
      <c r="EA21" s="200"/>
      <c r="EB21" s="200"/>
      <c r="EC21" s="200"/>
      <c r="ED21" s="200"/>
      <c r="EE21" s="200"/>
      <c r="EF21" s="200"/>
      <c r="EG21" s="200"/>
      <c r="EH21" s="200"/>
      <c r="EI21" s="200"/>
      <c r="EJ21" s="200"/>
      <c r="EK21" s="200"/>
      <c r="EL21" s="200"/>
      <c r="EM21" s="200"/>
      <c r="EN21" s="200"/>
      <c r="EO21" s="200"/>
      <c r="EP21" s="200"/>
      <c r="EQ21" s="200"/>
      <c r="ER21" s="200"/>
      <c r="ES21" s="200"/>
      <c r="ET21" s="200"/>
      <c r="EU21" s="200"/>
      <c r="EV21" s="200"/>
      <c r="EW21" s="200"/>
      <c r="EX21" s="200"/>
      <c r="EY21" s="200"/>
      <c r="EZ21" s="200"/>
      <c r="FA21" s="200"/>
      <c r="FB21" s="200"/>
      <c r="FC21" s="200"/>
      <c r="FD21" s="200"/>
      <c r="FE21" s="200"/>
      <c r="FF21" s="200"/>
      <c r="FG21" s="200"/>
      <c r="FH21" s="200"/>
      <c r="FI21" s="200"/>
      <c r="FJ21" s="200"/>
      <c r="FK21" s="200"/>
      <c r="FL21" s="200"/>
      <c r="FM21" s="200"/>
      <c r="FN21" s="200"/>
      <c r="FO21" s="200"/>
      <c r="FP21" s="200"/>
      <c r="FQ21" s="200"/>
      <c r="FR21" s="200"/>
      <c r="FS21" s="200"/>
      <c r="FT21" s="200"/>
      <c r="FU21" s="200"/>
      <c r="FV21" s="200"/>
      <c r="FW21" s="200"/>
      <c r="FX21" s="200"/>
      <c r="FY21" s="200"/>
      <c r="FZ21" s="200"/>
      <c r="GA21" s="200"/>
      <c r="GB21" s="200"/>
      <c r="GC21" s="200"/>
      <c r="GD21" s="200"/>
      <c r="GE21" s="200"/>
      <c r="GF21" s="200"/>
      <c r="GG21" s="200"/>
      <c r="GH21" s="200"/>
      <c r="GI21" s="200"/>
      <c r="GJ21" s="200"/>
      <c r="GK21" s="200"/>
      <c r="GL21" s="200"/>
      <c r="GM21" s="200"/>
      <c r="GN21" s="200"/>
      <c r="GO21" s="200"/>
      <c r="GP21" s="200"/>
      <c r="GQ21" s="200"/>
      <c r="GR21" s="200"/>
      <c r="GS21" s="200"/>
      <c r="GT21" s="200"/>
      <c r="GU21" s="200"/>
      <c r="GV21" s="200"/>
      <c r="GW21" s="200"/>
      <c r="GX21" s="200"/>
      <c r="GY21" s="200"/>
      <c r="GZ21" s="200"/>
      <c r="HA21" s="200"/>
      <c r="HB21" s="200"/>
      <c r="HC21" s="200"/>
      <c r="HD21" s="200"/>
      <c r="HE21" s="200"/>
      <c r="HF21" s="200"/>
      <c r="HG21" s="200"/>
      <c r="HH21" s="200"/>
      <c r="HI21" s="200"/>
      <c r="HJ21" s="200"/>
      <c r="HK21" s="200"/>
      <c r="HL21" s="200"/>
      <c r="HM21" s="200"/>
      <c r="HN21" s="200"/>
      <c r="HO21" s="200"/>
      <c r="HP21" s="200"/>
      <c r="HQ21" s="200"/>
      <c r="HR21" s="200"/>
      <c r="HS21" s="200"/>
      <c r="HT21" s="200"/>
      <c r="HU21" s="200"/>
      <c r="HV21" s="200"/>
      <c r="HW21" s="200"/>
      <c r="HX21" s="200"/>
      <c r="HY21" s="200"/>
      <c r="HZ21" s="200"/>
      <c r="IA21" s="200"/>
      <c r="IB21" s="200"/>
      <c r="IC21" s="200"/>
      <c r="ID21" s="200"/>
      <c r="IE21" s="200"/>
      <c r="IF21" s="200"/>
    </row>
    <row r="22" spans="1:240" x14ac:dyDescent="0.35">
      <c r="A22" s="197" t="s">
        <v>144</v>
      </c>
      <c r="B22" s="210" t="s">
        <v>145</v>
      </c>
      <c r="C22" s="190" t="s">
        <v>146</v>
      </c>
      <c r="D22" s="216"/>
      <c r="E22" s="211"/>
      <c r="F22" s="212"/>
      <c r="G22" s="212"/>
      <c r="H22" s="212"/>
      <c r="I22" s="212"/>
      <c r="J22" s="200"/>
      <c r="K22" s="200"/>
      <c r="L22" s="200"/>
      <c r="M22" s="200"/>
      <c r="N22" s="200"/>
      <c r="O22" s="200"/>
      <c r="P22" s="200"/>
      <c r="Q22" s="200"/>
      <c r="R22" s="200"/>
      <c r="S22" s="200"/>
      <c r="T22" s="200"/>
      <c r="U22" s="200"/>
      <c r="V22" s="200"/>
      <c r="W22" s="200"/>
      <c r="X22" s="200"/>
      <c r="Y22" s="200"/>
      <c r="Z22" s="200"/>
      <c r="AA22" s="200"/>
      <c r="AB22" s="200"/>
      <c r="AC22" s="200"/>
      <c r="AD22" s="200"/>
      <c r="AE22" s="200"/>
      <c r="AF22" s="200"/>
      <c r="AG22" s="200"/>
      <c r="AH22" s="200"/>
      <c r="AI22" s="200"/>
      <c r="AJ22" s="200"/>
      <c r="AK22" s="200"/>
      <c r="AL22" s="200"/>
      <c r="AM22" s="200"/>
      <c r="AN22" s="200"/>
      <c r="AO22" s="200"/>
      <c r="AP22" s="200"/>
      <c r="AQ22" s="200"/>
      <c r="AR22" s="200"/>
      <c r="AS22" s="200"/>
      <c r="AT22" s="200"/>
      <c r="AU22" s="200"/>
      <c r="AV22" s="200"/>
      <c r="AW22" s="200"/>
      <c r="AX22" s="200"/>
      <c r="AY22" s="200"/>
      <c r="AZ22" s="200"/>
      <c r="BA22" s="200"/>
      <c r="BB22" s="200"/>
      <c r="BC22" s="200"/>
      <c r="BD22" s="200"/>
      <c r="BE22" s="200"/>
      <c r="BF22" s="200"/>
      <c r="BG22" s="200"/>
      <c r="BH22" s="200"/>
      <c r="BI22" s="200"/>
      <c r="BJ22" s="200"/>
      <c r="BK22" s="200"/>
      <c r="BL22" s="200"/>
      <c r="BM22" s="200"/>
      <c r="BN22" s="200"/>
      <c r="BO22" s="200"/>
      <c r="BP22" s="200"/>
      <c r="BQ22" s="200"/>
      <c r="BR22" s="200"/>
      <c r="BS22" s="200"/>
      <c r="BT22" s="200"/>
      <c r="BU22" s="200"/>
      <c r="BV22" s="200"/>
      <c r="BW22" s="200"/>
      <c r="BX22" s="200"/>
      <c r="BY22" s="200"/>
      <c r="BZ22" s="200"/>
      <c r="CA22" s="200"/>
      <c r="CB22" s="200"/>
      <c r="CC22" s="200"/>
      <c r="CD22" s="200"/>
      <c r="CE22" s="200"/>
      <c r="CF22" s="200"/>
      <c r="CG22" s="200"/>
      <c r="CH22" s="200"/>
      <c r="CI22" s="200"/>
      <c r="CJ22" s="200"/>
      <c r="CK22" s="200"/>
      <c r="CL22" s="200"/>
      <c r="CM22" s="200"/>
      <c r="CN22" s="200"/>
      <c r="CO22" s="200"/>
      <c r="CP22" s="200"/>
      <c r="CQ22" s="200"/>
      <c r="CR22" s="200"/>
      <c r="CS22" s="200"/>
      <c r="CT22" s="200"/>
      <c r="CU22" s="200"/>
      <c r="CV22" s="200"/>
      <c r="CW22" s="200"/>
      <c r="CX22" s="200"/>
      <c r="CY22" s="200"/>
      <c r="CZ22" s="200"/>
      <c r="DA22" s="200"/>
      <c r="DB22" s="200"/>
      <c r="DC22" s="200"/>
      <c r="DD22" s="200"/>
      <c r="DE22" s="200"/>
      <c r="DF22" s="200"/>
      <c r="DG22" s="200"/>
      <c r="DH22" s="200"/>
      <c r="DI22" s="200"/>
      <c r="DJ22" s="200"/>
      <c r="DK22" s="200"/>
      <c r="DL22" s="200"/>
      <c r="DM22" s="200"/>
      <c r="DN22" s="200"/>
      <c r="DO22" s="200"/>
      <c r="DP22" s="200"/>
      <c r="DQ22" s="200"/>
      <c r="DR22" s="200"/>
      <c r="DS22" s="200"/>
      <c r="DT22" s="200"/>
      <c r="DU22" s="200"/>
      <c r="DV22" s="200"/>
      <c r="DW22" s="200"/>
      <c r="DX22" s="200"/>
      <c r="DY22" s="200"/>
      <c r="DZ22" s="200"/>
      <c r="EA22" s="200"/>
      <c r="EB22" s="200"/>
      <c r="EC22" s="200"/>
      <c r="ED22" s="200"/>
      <c r="EE22" s="200"/>
      <c r="EF22" s="200"/>
      <c r="EG22" s="200"/>
      <c r="EH22" s="200"/>
      <c r="EI22" s="200"/>
      <c r="EJ22" s="200"/>
      <c r="EK22" s="200"/>
      <c r="EL22" s="200"/>
      <c r="EM22" s="200"/>
      <c r="EN22" s="200"/>
      <c r="EO22" s="200"/>
      <c r="EP22" s="200"/>
      <c r="EQ22" s="200"/>
      <c r="ER22" s="200"/>
      <c r="ES22" s="200"/>
      <c r="ET22" s="200"/>
      <c r="EU22" s="200"/>
      <c r="EV22" s="200"/>
      <c r="EW22" s="200"/>
      <c r="EX22" s="200"/>
      <c r="EY22" s="200"/>
      <c r="EZ22" s="200"/>
      <c r="FA22" s="200"/>
      <c r="FB22" s="200"/>
      <c r="FC22" s="200"/>
      <c r="FD22" s="200"/>
      <c r="FE22" s="200"/>
      <c r="FF22" s="200"/>
      <c r="FG22" s="200"/>
      <c r="FH22" s="200"/>
      <c r="FI22" s="200"/>
      <c r="FJ22" s="200"/>
      <c r="FK22" s="200"/>
      <c r="FL22" s="200"/>
      <c r="FM22" s="200"/>
      <c r="FN22" s="200"/>
      <c r="FO22" s="200"/>
      <c r="FP22" s="200"/>
      <c r="FQ22" s="200"/>
      <c r="FR22" s="200"/>
      <c r="FS22" s="200"/>
      <c r="FT22" s="200"/>
      <c r="FU22" s="200"/>
      <c r="FV22" s="200"/>
      <c r="FW22" s="200"/>
      <c r="FX22" s="200"/>
      <c r="FY22" s="200"/>
      <c r="FZ22" s="200"/>
      <c r="GA22" s="200"/>
      <c r="GB22" s="200"/>
      <c r="GC22" s="200"/>
      <c r="GD22" s="200"/>
      <c r="GE22" s="200"/>
      <c r="GF22" s="200"/>
      <c r="GG22" s="200"/>
      <c r="GH22" s="200"/>
      <c r="GI22" s="200"/>
      <c r="GJ22" s="200"/>
      <c r="GK22" s="200"/>
      <c r="GL22" s="200"/>
      <c r="GM22" s="200"/>
      <c r="GN22" s="200"/>
      <c r="GO22" s="200"/>
      <c r="GP22" s="200"/>
      <c r="GQ22" s="200"/>
      <c r="GR22" s="200"/>
      <c r="GS22" s="200"/>
      <c r="GT22" s="200"/>
      <c r="GU22" s="200"/>
      <c r="GV22" s="200"/>
      <c r="GW22" s="200"/>
      <c r="GX22" s="200"/>
      <c r="GY22" s="200"/>
      <c r="GZ22" s="200"/>
      <c r="HA22" s="200"/>
      <c r="HB22" s="200"/>
      <c r="HC22" s="200"/>
      <c r="HD22" s="200"/>
      <c r="HE22" s="200"/>
      <c r="HF22" s="200"/>
      <c r="HG22" s="200"/>
      <c r="HH22" s="200"/>
      <c r="HI22" s="200"/>
      <c r="HJ22" s="200"/>
      <c r="HK22" s="200"/>
      <c r="HL22" s="200"/>
      <c r="HM22" s="200"/>
      <c r="HN22" s="200"/>
      <c r="HO22" s="200"/>
      <c r="HP22" s="200"/>
      <c r="HQ22" s="200"/>
      <c r="HR22" s="200"/>
      <c r="HS22" s="200"/>
      <c r="HT22" s="200"/>
      <c r="HU22" s="200"/>
      <c r="HV22" s="200"/>
      <c r="HW22" s="200"/>
      <c r="HX22" s="200"/>
      <c r="HY22" s="200"/>
      <c r="HZ22" s="200"/>
      <c r="IA22" s="200"/>
      <c r="IB22" s="200"/>
      <c r="IC22" s="200"/>
      <c r="ID22" s="200"/>
      <c r="IE22" s="200"/>
      <c r="IF22" s="200"/>
    </row>
    <row r="23" spans="1:240" s="200" customFormat="1" ht="23.25" customHeight="1" x14ac:dyDescent="0.35">
      <c r="A23" s="217"/>
      <c r="B23" s="190"/>
      <c r="C23" s="190"/>
      <c r="D23" s="198"/>
      <c r="E23" s="199"/>
    </row>
    <row r="24" spans="1:240" ht="22.5" customHeight="1" x14ac:dyDescent="0.35">
      <c r="A24" s="206" t="s">
        <v>147</v>
      </c>
      <c r="B24" s="190"/>
      <c r="C24" s="190"/>
      <c r="D24" s="198"/>
      <c r="E24" s="211"/>
      <c r="F24" s="212"/>
      <c r="G24" s="212"/>
      <c r="H24" s="212"/>
      <c r="I24" s="212"/>
      <c r="J24" s="200"/>
      <c r="K24" s="200"/>
      <c r="L24" s="200"/>
      <c r="M24" s="200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200"/>
      <c r="Y24" s="200"/>
      <c r="Z24" s="200"/>
      <c r="AA24" s="200"/>
      <c r="AB24" s="200"/>
      <c r="AC24" s="200"/>
      <c r="AD24" s="200"/>
      <c r="AE24" s="200"/>
      <c r="AF24" s="200"/>
      <c r="AG24" s="200"/>
      <c r="AH24" s="200"/>
      <c r="AI24" s="200"/>
      <c r="AJ24" s="200"/>
      <c r="AK24" s="200"/>
      <c r="AL24" s="200"/>
      <c r="AM24" s="200"/>
      <c r="AN24" s="200"/>
      <c r="AO24" s="200"/>
      <c r="AP24" s="200"/>
      <c r="AQ24" s="200"/>
      <c r="AR24" s="200"/>
      <c r="AS24" s="200"/>
      <c r="AT24" s="200"/>
      <c r="AU24" s="200"/>
      <c r="AV24" s="200"/>
      <c r="AW24" s="200"/>
      <c r="AX24" s="200"/>
      <c r="AY24" s="200"/>
      <c r="AZ24" s="200"/>
      <c r="BA24" s="200"/>
      <c r="BB24" s="200"/>
      <c r="BC24" s="200"/>
      <c r="BD24" s="200"/>
      <c r="BE24" s="200"/>
      <c r="BF24" s="200"/>
      <c r="BG24" s="200"/>
      <c r="BH24" s="200"/>
      <c r="BI24" s="200"/>
      <c r="BJ24" s="200"/>
      <c r="BK24" s="200"/>
      <c r="BL24" s="200"/>
      <c r="BM24" s="200"/>
      <c r="BN24" s="200"/>
      <c r="BO24" s="200"/>
      <c r="BP24" s="200"/>
      <c r="BQ24" s="200"/>
      <c r="BR24" s="200"/>
      <c r="BS24" s="200"/>
      <c r="BT24" s="200"/>
      <c r="BU24" s="200"/>
      <c r="BV24" s="200"/>
      <c r="BW24" s="200"/>
      <c r="BX24" s="200"/>
      <c r="BY24" s="200"/>
      <c r="BZ24" s="200"/>
      <c r="CA24" s="200"/>
      <c r="CB24" s="200"/>
      <c r="CC24" s="200"/>
      <c r="CD24" s="200"/>
      <c r="CE24" s="200"/>
      <c r="CF24" s="200"/>
      <c r="CG24" s="200"/>
      <c r="CH24" s="200"/>
      <c r="CI24" s="200"/>
      <c r="CJ24" s="200"/>
      <c r="CK24" s="200"/>
      <c r="CL24" s="200"/>
      <c r="CM24" s="200"/>
      <c r="CN24" s="200"/>
      <c r="CO24" s="200"/>
      <c r="CP24" s="200"/>
      <c r="CQ24" s="200"/>
      <c r="CR24" s="200"/>
      <c r="CS24" s="200"/>
      <c r="CT24" s="200"/>
      <c r="CU24" s="200"/>
      <c r="CV24" s="200"/>
      <c r="CW24" s="200"/>
      <c r="CX24" s="200"/>
      <c r="CY24" s="200"/>
      <c r="CZ24" s="200"/>
      <c r="DA24" s="200"/>
      <c r="DB24" s="200"/>
      <c r="DC24" s="200"/>
      <c r="DD24" s="200"/>
      <c r="DE24" s="200"/>
      <c r="DF24" s="200"/>
      <c r="DG24" s="200"/>
      <c r="DH24" s="200"/>
      <c r="DI24" s="200"/>
      <c r="DJ24" s="200"/>
      <c r="DK24" s="200"/>
      <c r="DL24" s="200"/>
      <c r="DM24" s="200"/>
      <c r="DN24" s="200"/>
      <c r="DO24" s="200"/>
      <c r="DP24" s="200"/>
      <c r="DQ24" s="200"/>
      <c r="DR24" s="200"/>
      <c r="DS24" s="200"/>
      <c r="DT24" s="200"/>
      <c r="DU24" s="200"/>
      <c r="DV24" s="200"/>
      <c r="DW24" s="200"/>
      <c r="DX24" s="200"/>
      <c r="DY24" s="200"/>
      <c r="DZ24" s="200"/>
      <c r="EA24" s="200"/>
      <c r="EB24" s="200"/>
      <c r="EC24" s="200"/>
      <c r="ED24" s="200"/>
      <c r="EE24" s="200"/>
      <c r="EF24" s="200"/>
      <c r="EG24" s="200"/>
      <c r="EH24" s="200"/>
      <c r="EI24" s="200"/>
      <c r="EJ24" s="200"/>
      <c r="EK24" s="200"/>
      <c r="EL24" s="200"/>
      <c r="EM24" s="200"/>
      <c r="EN24" s="200"/>
      <c r="EO24" s="200"/>
      <c r="EP24" s="200"/>
      <c r="EQ24" s="200"/>
      <c r="ER24" s="200"/>
      <c r="ES24" s="200"/>
      <c r="ET24" s="200"/>
      <c r="EU24" s="200"/>
      <c r="EV24" s="200"/>
      <c r="EW24" s="200"/>
      <c r="EX24" s="200"/>
      <c r="EY24" s="200"/>
      <c r="EZ24" s="200"/>
      <c r="FA24" s="200"/>
      <c r="FB24" s="200"/>
      <c r="FC24" s="200"/>
      <c r="FD24" s="200"/>
      <c r="FE24" s="200"/>
      <c r="FF24" s="200"/>
      <c r="FG24" s="200"/>
      <c r="FH24" s="200"/>
      <c r="FI24" s="200"/>
      <c r="FJ24" s="200"/>
      <c r="FK24" s="200"/>
      <c r="FL24" s="200"/>
      <c r="FM24" s="200"/>
      <c r="FN24" s="200"/>
      <c r="FO24" s="200"/>
      <c r="FP24" s="200"/>
      <c r="FQ24" s="200"/>
      <c r="FR24" s="200"/>
      <c r="FS24" s="200"/>
      <c r="FT24" s="200"/>
      <c r="FU24" s="200"/>
      <c r="FV24" s="200"/>
      <c r="FW24" s="200"/>
      <c r="FX24" s="200"/>
      <c r="FY24" s="200"/>
      <c r="FZ24" s="200"/>
      <c r="GA24" s="200"/>
      <c r="GB24" s="200"/>
      <c r="GC24" s="200"/>
      <c r="GD24" s="200"/>
      <c r="GE24" s="200"/>
      <c r="GF24" s="200"/>
      <c r="GG24" s="200"/>
      <c r="GH24" s="200"/>
      <c r="GI24" s="200"/>
      <c r="GJ24" s="200"/>
      <c r="GK24" s="200"/>
      <c r="GL24" s="200"/>
      <c r="GM24" s="200"/>
      <c r="GN24" s="200"/>
      <c r="GO24" s="200"/>
      <c r="GP24" s="200"/>
      <c r="GQ24" s="200"/>
      <c r="GR24" s="200"/>
      <c r="GS24" s="200"/>
      <c r="GT24" s="200"/>
      <c r="GU24" s="200"/>
      <c r="GV24" s="200"/>
      <c r="GW24" s="200"/>
      <c r="GX24" s="200"/>
      <c r="GY24" s="200"/>
      <c r="GZ24" s="200"/>
      <c r="HA24" s="200"/>
      <c r="HB24" s="200"/>
      <c r="HC24" s="200"/>
      <c r="HD24" s="200"/>
      <c r="HE24" s="200"/>
      <c r="HF24" s="200"/>
      <c r="HG24" s="200"/>
      <c r="HH24" s="200"/>
      <c r="HI24" s="200"/>
      <c r="HJ24" s="200"/>
      <c r="HK24" s="200"/>
      <c r="HL24" s="200"/>
      <c r="HM24" s="200"/>
      <c r="HN24" s="200"/>
      <c r="HO24" s="200"/>
      <c r="HP24" s="200"/>
      <c r="HQ24" s="200"/>
      <c r="HR24" s="200"/>
      <c r="HS24" s="200"/>
      <c r="HT24" s="200"/>
      <c r="HU24" s="200"/>
      <c r="HV24" s="200"/>
      <c r="HW24" s="200"/>
      <c r="HX24" s="200"/>
      <c r="HY24" s="200"/>
      <c r="HZ24" s="200"/>
      <c r="IA24" s="200"/>
      <c r="IB24" s="200"/>
      <c r="IC24" s="200"/>
      <c r="ID24" s="200"/>
      <c r="IE24" s="200"/>
      <c r="IF24" s="200"/>
    </row>
    <row r="25" spans="1:240" ht="22.5" customHeight="1" x14ac:dyDescent="0.35">
      <c r="A25" s="197" t="s">
        <v>19</v>
      </c>
      <c r="B25" s="201"/>
      <c r="C25" s="218"/>
      <c r="D25" s="209"/>
      <c r="E25" s="211"/>
      <c r="F25" s="212"/>
      <c r="G25" s="212"/>
      <c r="H25" s="212"/>
      <c r="I25" s="212"/>
      <c r="J25" s="200"/>
      <c r="K25" s="200"/>
      <c r="L25" s="200"/>
      <c r="M25" s="200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200"/>
      <c r="Y25" s="200"/>
      <c r="Z25" s="200"/>
      <c r="AA25" s="200"/>
      <c r="AB25" s="200"/>
      <c r="AC25" s="200"/>
      <c r="AD25" s="200"/>
      <c r="AE25" s="200"/>
      <c r="AF25" s="200"/>
      <c r="AG25" s="200"/>
      <c r="AH25" s="200"/>
      <c r="AI25" s="200"/>
      <c r="AJ25" s="200"/>
      <c r="AK25" s="200"/>
      <c r="AL25" s="200"/>
      <c r="AM25" s="200"/>
      <c r="AN25" s="200"/>
      <c r="AO25" s="200"/>
      <c r="AP25" s="200"/>
      <c r="AQ25" s="200"/>
      <c r="AR25" s="200"/>
      <c r="AS25" s="200"/>
      <c r="AT25" s="200"/>
      <c r="AU25" s="200"/>
      <c r="AV25" s="200"/>
      <c r="AW25" s="200"/>
      <c r="AX25" s="200"/>
      <c r="AY25" s="200"/>
      <c r="AZ25" s="200"/>
      <c r="BA25" s="200"/>
      <c r="BB25" s="200"/>
      <c r="BC25" s="200"/>
      <c r="BD25" s="200"/>
      <c r="BE25" s="200"/>
      <c r="BF25" s="200"/>
      <c r="BG25" s="200"/>
      <c r="BH25" s="200"/>
      <c r="BI25" s="200"/>
      <c r="BJ25" s="200"/>
      <c r="BK25" s="200"/>
      <c r="BL25" s="200"/>
      <c r="BM25" s="200"/>
      <c r="BN25" s="200"/>
      <c r="BO25" s="200"/>
      <c r="BP25" s="200"/>
      <c r="BQ25" s="200"/>
      <c r="BR25" s="200"/>
      <c r="BS25" s="200"/>
      <c r="BT25" s="200"/>
      <c r="BU25" s="200"/>
      <c r="BV25" s="200"/>
      <c r="BW25" s="200"/>
      <c r="BX25" s="200"/>
      <c r="BY25" s="200"/>
      <c r="BZ25" s="200"/>
      <c r="CA25" s="200"/>
      <c r="CB25" s="200"/>
      <c r="CC25" s="200"/>
      <c r="CD25" s="200"/>
      <c r="CE25" s="200"/>
      <c r="CF25" s="200"/>
      <c r="CG25" s="200"/>
      <c r="CH25" s="200"/>
      <c r="CI25" s="200"/>
      <c r="CJ25" s="200"/>
      <c r="CK25" s="200"/>
      <c r="CL25" s="200"/>
      <c r="CM25" s="200"/>
      <c r="CN25" s="200"/>
      <c r="CO25" s="200"/>
      <c r="CP25" s="200"/>
      <c r="CQ25" s="200"/>
      <c r="CR25" s="200"/>
      <c r="CS25" s="200"/>
      <c r="CT25" s="200"/>
      <c r="CU25" s="200"/>
      <c r="CV25" s="200"/>
      <c r="CW25" s="200"/>
      <c r="CX25" s="200"/>
      <c r="CY25" s="200"/>
      <c r="CZ25" s="200"/>
      <c r="DA25" s="200"/>
      <c r="DB25" s="200"/>
      <c r="DC25" s="200"/>
      <c r="DD25" s="200"/>
      <c r="DE25" s="200"/>
      <c r="DF25" s="200"/>
      <c r="DG25" s="200"/>
      <c r="DH25" s="200"/>
      <c r="DI25" s="200"/>
      <c r="DJ25" s="200"/>
      <c r="DK25" s="200"/>
      <c r="DL25" s="200"/>
      <c r="DM25" s="200"/>
      <c r="DN25" s="200"/>
      <c r="DO25" s="200"/>
      <c r="DP25" s="200"/>
      <c r="DQ25" s="200"/>
      <c r="DR25" s="200"/>
      <c r="DS25" s="200"/>
      <c r="DT25" s="200"/>
      <c r="DU25" s="200"/>
      <c r="DV25" s="200"/>
      <c r="DW25" s="200"/>
      <c r="DX25" s="200"/>
      <c r="DY25" s="200"/>
      <c r="DZ25" s="200"/>
      <c r="EA25" s="200"/>
      <c r="EB25" s="200"/>
      <c r="EC25" s="200"/>
      <c r="ED25" s="200"/>
      <c r="EE25" s="200"/>
      <c r="EF25" s="200"/>
      <c r="EG25" s="200"/>
      <c r="EH25" s="200"/>
      <c r="EI25" s="200"/>
      <c r="EJ25" s="200"/>
      <c r="EK25" s="200"/>
      <c r="EL25" s="200"/>
      <c r="EM25" s="200"/>
      <c r="EN25" s="200"/>
      <c r="EO25" s="200"/>
      <c r="EP25" s="200"/>
      <c r="EQ25" s="200"/>
      <c r="ER25" s="200"/>
      <c r="ES25" s="200"/>
      <c r="ET25" s="200"/>
      <c r="EU25" s="200"/>
      <c r="EV25" s="200"/>
      <c r="EW25" s="200"/>
      <c r="EX25" s="200"/>
      <c r="EY25" s="200"/>
      <c r="EZ25" s="200"/>
      <c r="FA25" s="200"/>
      <c r="FB25" s="200"/>
      <c r="FC25" s="200"/>
      <c r="FD25" s="200"/>
      <c r="FE25" s="200"/>
      <c r="FF25" s="200"/>
      <c r="FG25" s="200"/>
      <c r="FH25" s="200"/>
      <c r="FI25" s="200"/>
      <c r="FJ25" s="200"/>
      <c r="FK25" s="200"/>
      <c r="FL25" s="200"/>
      <c r="FM25" s="200"/>
      <c r="FN25" s="200"/>
      <c r="FO25" s="200"/>
      <c r="FP25" s="200"/>
      <c r="FQ25" s="200"/>
      <c r="FR25" s="200"/>
      <c r="FS25" s="200"/>
      <c r="FT25" s="200"/>
      <c r="FU25" s="200"/>
      <c r="FV25" s="200"/>
      <c r="FW25" s="200"/>
      <c r="FX25" s="200"/>
      <c r="FY25" s="200"/>
      <c r="FZ25" s="200"/>
      <c r="GA25" s="200"/>
      <c r="GB25" s="200"/>
      <c r="GC25" s="200"/>
      <c r="GD25" s="200"/>
      <c r="GE25" s="200"/>
      <c r="GF25" s="200"/>
      <c r="GG25" s="200"/>
      <c r="GH25" s="200"/>
      <c r="GI25" s="200"/>
      <c r="GJ25" s="200"/>
      <c r="GK25" s="200"/>
      <c r="GL25" s="200"/>
      <c r="GM25" s="200"/>
      <c r="GN25" s="200"/>
      <c r="GO25" s="200"/>
      <c r="GP25" s="200"/>
      <c r="GQ25" s="200"/>
      <c r="GR25" s="200"/>
      <c r="GS25" s="200"/>
      <c r="GT25" s="200"/>
      <c r="GU25" s="200"/>
      <c r="GV25" s="200"/>
      <c r="GW25" s="200"/>
      <c r="GX25" s="200"/>
      <c r="GY25" s="200"/>
      <c r="GZ25" s="200"/>
      <c r="HA25" s="200"/>
      <c r="HB25" s="200"/>
      <c r="HC25" s="200"/>
      <c r="HD25" s="200"/>
      <c r="HE25" s="200"/>
      <c r="HF25" s="200"/>
      <c r="HG25" s="200"/>
      <c r="HH25" s="200"/>
      <c r="HI25" s="200"/>
      <c r="HJ25" s="200"/>
      <c r="HK25" s="200"/>
      <c r="HL25" s="200"/>
      <c r="HM25" s="200"/>
      <c r="HN25" s="200"/>
      <c r="HO25" s="200"/>
      <c r="HP25" s="200"/>
      <c r="HQ25" s="200"/>
      <c r="HR25" s="200"/>
      <c r="HS25" s="200"/>
      <c r="HT25" s="200"/>
      <c r="HU25" s="200"/>
      <c r="HV25" s="200"/>
      <c r="HW25" s="200"/>
      <c r="HX25" s="200"/>
      <c r="HY25" s="200"/>
      <c r="HZ25" s="200"/>
      <c r="IA25" s="200"/>
      <c r="IB25" s="200"/>
      <c r="IC25" s="200"/>
      <c r="ID25" s="200"/>
      <c r="IE25" s="200"/>
      <c r="IF25" s="200"/>
    </row>
    <row r="26" spans="1:240" s="200" customFormat="1" ht="23.25" customHeight="1" x14ac:dyDescent="0.35">
      <c r="A26" s="219" t="s">
        <v>148</v>
      </c>
      <c r="B26" s="210" t="s">
        <v>149</v>
      </c>
      <c r="C26" s="190" t="s">
        <v>150</v>
      </c>
      <c r="D26" s="198"/>
      <c r="E26" s="199"/>
    </row>
    <row r="27" spans="1:240" s="224" customFormat="1" ht="42" x14ac:dyDescent="0.35">
      <c r="A27" s="220" t="s">
        <v>151</v>
      </c>
      <c r="B27" s="210" t="s">
        <v>152</v>
      </c>
      <c r="C27" s="190" t="s">
        <v>150</v>
      </c>
      <c r="D27" s="221"/>
      <c r="E27" s="222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23"/>
      <c r="AE27" s="223"/>
      <c r="AF27" s="223"/>
      <c r="AG27" s="223"/>
      <c r="AH27" s="223"/>
      <c r="AI27" s="223"/>
      <c r="AJ27" s="223"/>
      <c r="AK27" s="223"/>
      <c r="AL27" s="223"/>
      <c r="AM27" s="223"/>
      <c r="AN27" s="223"/>
      <c r="AO27" s="223"/>
      <c r="AP27" s="223"/>
      <c r="AQ27" s="223"/>
      <c r="AR27" s="223"/>
      <c r="AS27" s="223"/>
      <c r="AT27" s="223"/>
      <c r="AU27" s="223"/>
      <c r="AV27" s="223"/>
      <c r="AW27" s="223"/>
      <c r="AX27" s="223"/>
      <c r="AY27" s="223"/>
      <c r="AZ27" s="223"/>
      <c r="BA27" s="223"/>
      <c r="BB27" s="223"/>
      <c r="BC27" s="223"/>
      <c r="BD27" s="223"/>
      <c r="BE27" s="223"/>
      <c r="BF27" s="223"/>
      <c r="BG27" s="223"/>
      <c r="BH27" s="223"/>
      <c r="BI27" s="223"/>
      <c r="BJ27" s="223"/>
      <c r="BK27" s="223"/>
      <c r="BL27" s="223"/>
      <c r="BM27" s="223"/>
      <c r="BN27" s="223"/>
      <c r="BO27" s="223"/>
      <c r="BP27" s="223"/>
      <c r="BQ27" s="223"/>
      <c r="BR27" s="223"/>
      <c r="BS27" s="223"/>
      <c r="BT27" s="223"/>
      <c r="BU27" s="223"/>
      <c r="BV27" s="223"/>
      <c r="BW27" s="223"/>
      <c r="BX27" s="223"/>
      <c r="BY27" s="223"/>
      <c r="BZ27" s="223"/>
      <c r="CA27" s="223"/>
      <c r="CB27" s="223"/>
      <c r="CC27" s="223"/>
      <c r="CD27" s="223"/>
      <c r="CE27" s="223"/>
      <c r="CF27" s="223"/>
      <c r="CG27" s="223"/>
      <c r="CH27" s="223"/>
      <c r="CI27" s="223"/>
      <c r="CJ27" s="223"/>
      <c r="CK27" s="223"/>
      <c r="CL27" s="223"/>
      <c r="CM27" s="223"/>
      <c r="CN27" s="223"/>
      <c r="CO27" s="223"/>
      <c r="CP27" s="223"/>
      <c r="CQ27" s="223"/>
      <c r="CR27" s="223"/>
      <c r="CS27" s="223"/>
      <c r="CT27" s="223"/>
      <c r="CU27" s="223"/>
      <c r="CV27" s="223"/>
      <c r="CW27" s="223"/>
      <c r="CX27" s="223"/>
      <c r="CY27" s="223"/>
      <c r="CZ27" s="223"/>
      <c r="DA27" s="223"/>
      <c r="DB27" s="223"/>
      <c r="DC27" s="223"/>
      <c r="DD27" s="223"/>
      <c r="DE27" s="223"/>
      <c r="DF27" s="223"/>
      <c r="DG27" s="223"/>
      <c r="DH27" s="223"/>
      <c r="DI27" s="223"/>
      <c r="DJ27" s="223"/>
      <c r="DK27" s="223"/>
      <c r="DL27" s="223"/>
      <c r="DM27" s="223"/>
      <c r="DN27" s="223"/>
      <c r="DO27" s="223"/>
      <c r="DP27" s="223"/>
      <c r="DQ27" s="223"/>
      <c r="DR27" s="223"/>
      <c r="DS27" s="223"/>
      <c r="DT27" s="223"/>
      <c r="DU27" s="223"/>
      <c r="DV27" s="223"/>
      <c r="DW27" s="223"/>
      <c r="DX27" s="223"/>
      <c r="DY27" s="223"/>
      <c r="DZ27" s="223"/>
      <c r="EA27" s="223"/>
      <c r="EB27" s="223"/>
      <c r="EC27" s="223"/>
      <c r="ED27" s="223"/>
      <c r="EE27" s="223"/>
      <c r="EF27" s="223"/>
      <c r="EG27" s="223"/>
      <c r="EH27" s="223"/>
      <c r="EI27" s="223"/>
      <c r="EJ27" s="223"/>
      <c r="EK27" s="223"/>
      <c r="EL27" s="223"/>
      <c r="EM27" s="223"/>
      <c r="EN27" s="223"/>
      <c r="EO27" s="223"/>
      <c r="EP27" s="223"/>
      <c r="EQ27" s="223"/>
      <c r="ER27" s="223"/>
      <c r="ES27" s="223"/>
      <c r="ET27" s="223"/>
      <c r="EU27" s="223"/>
      <c r="EV27" s="223"/>
      <c r="EW27" s="223"/>
      <c r="EX27" s="223"/>
      <c r="EY27" s="223"/>
      <c r="EZ27" s="223"/>
      <c r="FA27" s="223"/>
      <c r="FB27" s="223"/>
      <c r="FC27" s="223"/>
      <c r="FD27" s="223"/>
      <c r="FE27" s="223"/>
      <c r="FF27" s="223"/>
      <c r="FG27" s="223"/>
      <c r="FH27" s="223"/>
      <c r="FI27" s="223"/>
      <c r="FJ27" s="223"/>
      <c r="FK27" s="223"/>
      <c r="FL27" s="223"/>
      <c r="FM27" s="223"/>
      <c r="FN27" s="223"/>
      <c r="FO27" s="223"/>
      <c r="FP27" s="223"/>
      <c r="FQ27" s="223"/>
      <c r="FR27" s="223"/>
      <c r="FS27" s="223"/>
      <c r="FT27" s="223"/>
      <c r="FU27" s="223"/>
      <c r="FV27" s="223"/>
      <c r="FW27" s="223"/>
      <c r="FX27" s="223"/>
      <c r="FY27" s="223"/>
      <c r="FZ27" s="223"/>
      <c r="GA27" s="223"/>
      <c r="GB27" s="223"/>
      <c r="GC27" s="223"/>
      <c r="GD27" s="223"/>
      <c r="GE27" s="223"/>
      <c r="GF27" s="223"/>
      <c r="GG27" s="223"/>
      <c r="GH27" s="223"/>
      <c r="GI27" s="223"/>
      <c r="GJ27" s="223"/>
      <c r="GK27" s="223"/>
      <c r="GL27" s="223"/>
      <c r="GM27" s="223"/>
      <c r="GN27" s="223"/>
      <c r="GO27" s="223"/>
      <c r="GP27" s="223"/>
      <c r="GQ27" s="223"/>
      <c r="GR27" s="223"/>
      <c r="GS27" s="223"/>
      <c r="GT27" s="223"/>
      <c r="GU27" s="223"/>
      <c r="GV27" s="223"/>
      <c r="GW27" s="223"/>
      <c r="GX27" s="223"/>
      <c r="GY27" s="223"/>
      <c r="GZ27" s="223"/>
      <c r="HA27" s="223"/>
      <c r="HB27" s="223"/>
      <c r="HC27" s="223"/>
      <c r="HD27" s="223"/>
      <c r="HE27" s="223"/>
      <c r="HF27" s="223"/>
      <c r="HG27" s="223"/>
      <c r="HH27" s="223"/>
      <c r="HI27" s="223"/>
      <c r="HJ27" s="223"/>
      <c r="HK27" s="223"/>
      <c r="HL27" s="223"/>
      <c r="HM27" s="223"/>
      <c r="HN27" s="223"/>
      <c r="HO27" s="223"/>
      <c r="HP27" s="223"/>
      <c r="HQ27" s="223"/>
      <c r="HR27" s="223"/>
      <c r="HS27" s="223"/>
      <c r="HT27" s="223"/>
      <c r="HU27" s="223"/>
      <c r="HV27" s="223"/>
      <c r="HW27" s="223"/>
      <c r="HX27" s="223"/>
      <c r="HY27" s="223"/>
      <c r="HZ27" s="223"/>
      <c r="IA27" s="223"/>
      <c r="IB27" s="223"/>
      <c r="IC27" s="223"/>
      <c r="ID27" s="223"/>
      <c r="IE27" s="223"/>
      <c r="IF27" s="223"/>
    </row>
    <row r="28" spans="1:240" x14ac:dyDescent="0.35">
      <c r="A28" s="219" t="s">
        <v>153</v>
      </c>
      <c r="B28" s="210" t="s">
        <v>154</v>
      </c>
      <c r="C28" s="190" t="s">
        <v>150</v>
      </c>
      <c r="D28" s="198"/>
      <c r="E28" s="211"/>
      <c r="F28" s="212"/>
      <c r="G28" s="212"/>
      <c r="H28" s="212"/>
      <c r="I28" s="212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  <c r="AE28" s="200"/>
      <c r="AF28" s="200"/>
      <c r="AG28" s="200"/>
      <c r="AH28" s="200"/>
      <c r="AI28" s="200"/>
      <c r="AJ28" s="200"/>
      <c r="AK28" s="200"/>
      <c r="AL28" s="200"/>
      <c r="AM28" s="200"/>
      <c r="AN28" s="200"/>
      <c r="AO28" s="200"/>
      <c r="AP28" s="200"/>
      <c r="AQ28" s="200"/>
      <c r="AR28" s="200"/>
      <c r="AS28" s="200"/>
      <c r="AT28" s="200"/>
      <c r="AU28" s="200"/>
      <c r="AV28" s="200"/>
      <c r="AW28" s="200"/>
      <c r="AX28" s="200"/>
      <c r="AY28" s="200"/>
      <c r="AZ28" s="200"/>
      <c r="BA28" s="200"/>
      <c r="BB28" s="200"/>
      <c r="BC28" s="200"/>
      <c r="BD28" s="200"/>
      <c r="BE28" s="200"/>
      <c r="BF28" s="200"/>
      <c r="BG28" s="200"/>
      <c r="BH28" s="200"/>
      <c r="BI28" s="200"/>
      <c r="BJ28" s="200"/>
      <c r="BK28" s="200"/>
      <c r="BL28" s="200"/>
      <c r="BM28" s="200"/>
      <c r="BN28" s="200"/>
      <c r="BO28" s="200"/>
      <c r="BP28" s="200"/>
      <c r="BQ28" s="200"/>
      <c r="BR28" s="200"/>
      <c r="BS28" s="200"/>
      <c r="BT28" s="200"/>
      <c r="BU28" s="200"/>
      <c r="BV28" s="200"/>
      <c r="BW28" s="200"/>
      <c r="BX28" s="200"/>
      <c r="BY28" s="200"/>
      <c r="BZ28" s="200"/>
      <c r="CA28" s="200"/>
      <c r="CB28" s="200"/>
      <c r="CC28" s="200"/>
      <c r="CD28" s="200"/>
      <c r="CE28" s="200"/>
      <c r="CF28" s="200"/>
      <c r="CG28" s="200"/>
      <c r="CH28" s="200"/>
      <c r="CI28" s="200"/>
      <c r="CJ28" s="200"/>
      <c r="CK28" s="200"/>
      <c r="CL28" s="200"/>
      <c r="CM28" s="200"/>
      <c r="CN28" s="200"/>
      <c r="CO28" s="200"/>
      <c r="CP28" s="200"/>
      <c r="CQ28" s="200"/>
      <c r="CR28" s="200"/>
      <c r="CS28" s="200"/>
      <c r="CT28" s="200"/>
      <c r="CU28" s="200"/>
      <c r="CV28" s="200"/>
      <c r="CW28" s="200"/>
      <c r="CX28" s="200"/>
      <c r="CY28" s="200"/>
      <c r="CZ28" s="200"/>
      <c r="DA28" s="200"/>
      <c r="DB28" s="200"/>
      <c r="DC28" s="200"/>
      <c r="DD28" s="200"/>
      <c r="DE28" s="200"/>
      <c r="DF28" s="200"/>
      <c r="DG28" s="200"/>
      <c r="DH28" s="200"/>
      <c r="DI28" s="200"/>
      <c r="DJ28" s="200"/>
      <c r="DK28" s="200"/>
      <c r="DL28" s="200"/>
      <c r="DM28" s="200"/>
      <c r="DN28" s="200"/>
      <c r="DO28" s="200"/>
      <c r="DP28" s="200"/>
      <c r="DQ28" s="200"/>
      <c r="DR28" s="200"/>
      <c r="DS28" s="200"/>
      <c r="DT28" s="200"/>
      <c r="DU28" s="200"/>
      <c r="DV28" s="200"/>
      <c r="DW28" s="200"/>
      <c r="DX28" s="200"/>
      <c r="DY28" s="200"/>
      <c r="DZ28" s="200"/>
      <c r="EA28" s="200"/>
      <c r="EB28" s="200"/>
      <c r="EC28" s="200"/>
      <c r="ED28" s="200"/>
      <c r="EE28" s="200"/>
      <c r="EF28" s="200"/>
      <c r="EG28" s="200"/>
      <c r="EH28" s="200"/>
      <c r="EI28" s="200"/>
      <c r="EJ28" s="200"/>
      <c r="EK28" s="200"/>
      <c r="EL28" s="200"/>
      <c r="EM28" s="200"/>
      <c r="EN28" s="200"/>
      <c r="EO28" s="200"/>
      <c r="EP28" s="200"/>
      <c r="EQ28" s="200"/>
      <c r="ER28" s="200"/>
      <c r="ES28" s="200"/>
      <c r="ET28" s="200"/>
      <c r="EU28" s="200"/>
      <c r="EV28" s="200"/>
      <c r="EW28" s="200"/>
      <c r="EX28" s="200"/>
      <c r="EY28" s="200"/>
      <c r="EZ28" s="200"/>
      <c r="FA28" s="200"/>
      <c r="FB28" s="200"/>
      <c r="FC28" s="200"/>
      <c r="FD28" s="200"/>
      <c r="FE28" s="200"/>
      <c r="FF28" s="200"/>
      <c r="FG28" s="200"/>
      <c r="FH28" s="200"/>
      <c r="FI28" s="200"/>
      <c r="FJ28" s="200"/>
      <c r="FK28" s="200"/>
      <c r="FL28" s="200"/>
      <c r="FM28" s="200"/>
      <c r="FN28" s="200"/>
      <c r="FO28" s="200"/>
      <c r="FP28" s="200"/>
      <c r="FQ28" s="200"/>
      <c r="FR28" s="200"/>
      <c r="FS28" s="200"/>
      <c r="FT28" s="200"/>
      <c r="FU28" s="200"/>
      <c r="FV28" s="200"/>
      <c r="FW28" s="200"/>
      <c r="FX28" s="200"/>
      <c r="FY28" s="200"/>
      <c r="FZ28" s="200"/>
      <c r="GA28" s="200"/>
      <c r="GB28" s="200"/>
      <c r="GC28" s="200"/>
      <c r="GD28" s="200"/>
      <c r="GE28" s="200"/>
      <c r="GF28" s="200"/>
      <c r="GG28" s="200"/>
      <c r="GH28" s="200"/>
      <c r="GI28" s="200"/>
      <c r="GJ28" s="200"/>
      <c r="GK28" s="200"/>
      <c r="GL28" s="200"/>
      <c r="GM28" s="200"/>
      <c r="GN28" s="200"/>
      <c r="GO28" s="200"/>
      <c r="GP28" s="200"/>
      <c r="GQ28" s="200"/>
      <c r="GR28" s="200"/>
      <c r="GS28" s="200"/>
      <c r="GT28" s="200"/>
      <c r="GU28" s="200"/>
      <c r="GV28" s="200"/>
      <c r="GW28" s="200"/>
      <c r="GX28" s="200"/>
      <c r="GY28" s="200"/>
      <c r="GZ28" s="200"/>
      <c r="HA28" s="200"/>
      <c r="HB28" s="200"/>
      <c r="HC28" s="200"/>
      <c r="HD28" s="200"/>
      <c r="HE28" s="200"/>
      <c r="HF28" s="200"/>
      <c r="HG28" s="200"/>
      <c r="HH28" s="200"/>
      <c r="HI28" s="200"/>
      <c r="HJ28" s="200"/>
      <c r="HK28" s="200"/>
      <c r="HL28" s="200"/>
      <c r="HM28" s="200"/>
      <c r="HN28" s="200"/>
      <c r="HO28" s="200"/>
      <c r="HP28" s="200"/>
      <c r="HQ28" s="200"/>
      <c r="HR28" s="200"/>
      <c r="HS28" s="200"/>
      <c r="HT28" s="200"/>
      <c r="HU28" s="200"/>
      <c r="HV28" s="200"/>
      <c r="HW28" s="200"/>
      <c r="HX28" s="200"/>
      <c r="HY28" s="200"/>
      <c r="HZ28" s="200"/>
      <c r="IA28" s="200"/>
      <c r="IB28" s="200"/>
      <c r="IC28" s="200"/>
      <c r="ID28" s="200"/>
      <c r="IE28" s="200"/>
      <c r="IF28" s="200"/>
    </row>
    <row r="29" spans="1:240" x14ac:dyDescent="0.35">
      <c r="A29" s="219"/>
      <c r="B29" s="210"/>
      <c r="C29" s="190"/>
      <c r="D29" s="198"/>
      <c r="E29" s="211"/>
      <c r="F29" s="212"/>
      <c r="G29" s="212"/>
      <c r="H29" s="212"/>
      <c r="I29" s="212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0"/>
      <c r="AE29" s="200"/>
      <c r="AF29" s="200"/>
      <c r="AG29" s="200"/>
      <c r="AH29" s="200"/>
      <c r="AI29" s="200"/>
      <c r="AJ29" s="200"/>
      <c r="AK29" s="200"/>
      <c r="AL29" s="200"/>
      <c r="AM29" s="200"/>
      <c r="AN29" s="200"/>
      <c r="AO29" s="200"/>
      <c r="AP29" s="200"/>
      <c r="AQ29" s="200"/>
      <c r="AR29" s="200"/>
      <c r="AS29" s="200"/>
      <c r="AT29" s="200"/>
      <c r="AU29" s="200"/>
      <c r="AV29" s="200"/>
      <c r="AW29" s="200"/>
      <c r="AX29" s="200"/>
      <c r="AY29" s="200"/>
      <c r="AZ29" s="200"/>
      <c r="BA29" s="200"/>
      <c r="BB29" s="200"/>
      <c r="BC29" s="200"/>
      <c r="BD29" s="200"/>
      <c r="BE29" s="200"/>
      <c r="BF29" s="200"/>
      <c r="BG29" s="200"/>
      <c r="BH29" s="200"/>
      <c r="BI29" s="200"/>
      <c r="BJ29" s="200"/>
      <c r="BK29" s="200"/>
      <c r="BL29" s="200"/>
      <c r="BM29" s="200"/>
      <c r="BN29" s="200"/>
      <c r="BO29" s="200"/>
      <c r="BP29" s="200"/>
      <c r="BQ29" s="200"/>
      <c r="BR29" s="200"/>
      <c r="BS29" s="200"/>
      <c r="BT29" s="200"/>
      <c r="BU29" s="200"/>
      <c r="BV29" s="200"/>
      <c r="BW29" s="200"/>
      <c r="BX29" s="200"/>
      <c r="BY29" s="200"/>
      <c r="BZ29" s="200"/>
      <c r="CA29" s="200"/>
      <c r="CB29" s="200"/>
      <c r="CC29" s="200"/>
      <c r="CD29" s="200"/>
      <c r="CE29" s="200"/>
      <c r="CF29" s="200"/>
      <c r="CG29" s="200"/>
      <c r="CH29" s="200"/>
      <c r="CI29" s="200"/>
      <c r="CJ29" s="200"/>
      <c r="CK29" s="200"/>
      <c r="CL29" s="200"/>
      <c r="CM29" s="200"/>
      <c r="CN29" s="200"/>
      <c r="CO29" s="200"/>
      <c r="CP29" s="200"/>
      <c r="CQ29" s="200"/>
      <c r="CR29" s="200"/>
      <c r="CS29" s="200"/>
      <c r="CT29" s="200"/>
      <c r="CU29" s="200"/>
      <c r="CV29" s="200"/>
      <c r="CW29" s="200"/>
      <c r="CX29" s="200"/>
      <c r="CY29" s="200"/>
      <c r="CZ29" s="200"/>
      <c r="DA29" s="200"/>
      <c r="DB29" s="200"/>
      <c r="DC29" s="200"/>
      <c r="DD29" s="200"/>
      <c r="DE29" s="200"/>
      <c r="DF29" s="200"/>
      <c r="DG29" s="200"/>
      <c r="DH29" s="200"/>
      <c r="DI29" s="200"/>
      <c r="DJ29" s="200"/>
      <c r="DK29" s="200"/>
      <c r="DL29" s="200"/>
      <c r="DM29" s="200"/>
      <c r="DN29" s="200"/>
      <c r="DO29" s="200"/>
      <c r="DP29" s="200"/>
      <c r="DQ29" s="200"/>
      <c r="DR29" s="200"/>
      <c r="DS29" s="200"/>
      <c r="DT29" s="200"/>
      <c r="DU29" s="200"/>
      <c r="DV29" s="200"/>
      <c r="DW29" s="200"/>
      <c r="DX29" s="200"/>
      <c r="DY29" s="200"/>
      <c r="DZ29" s="200"/>
      <c r="EA29" s="200"/>
      <c r="EB29" s="200"/>
      <c r="EC29" s="200"/>
      <c r="ED29" s="200"/>
      <c r="EE29" s="200"/>
      <c r="EF29" s="200"/>
      <c r="EG29" s="200"/>
      <c r="EH29" s="200"/>
      <c r="EI29" s="200"/>
      <c r="EJ29" s="200"/>
      <c r="EK29" s="200"/>
      <c r="EL29" s="200"/>
      <c r="EM29" s="200"/>
      <c r="EN29" s="200"/>
      <c r="EO29" s="200"/>
      <c r="EP29" s="200"/>
      <c r="EQ29" s="200"/>
      <c r="ER29" s="200"/>
      <c r="ES29" s="200"/>
      <c r="ET29" s="200"/>
      <c r="EU29" s="200"/>
      <c r="EV29" s="200"/>
      <c r="EW29" s="200"/>
      <c r="EX29" s="200"/>
      <c r="EY29" s="200"/>
      <c r="EZ29" s="200"/>
      <c r="FA29" s="200"/>
      <c r="FB29" s="200"/>
      <c r="FC29" s="200"/>
      <c r="FD29" s="200"/>
      <c r="FE29" s="200"/>
      <c r="FF29" s="200"/>
      <c r="FG29" s="200"/>
      <c r="FH29" s="200"/>
      <c r="FI29" s="200"/>
      <c r="FJ29" s="200"/>
      <c r="FK29" s="200"/>
      <c r="FL29" s="200"/>
      <c r="FM29" s="200"/>
      <c r="FN29" s="200"/>
      <c r="FO29" s="200"/>
      <c r="FP29" s="200"/>
      <c r="FQ29" s="200"/>
      <c r="FR29" s="200"/>
      <c r="FS29" s="200"/>
      <c r="FT29" s="200"/>
      <c r="FU29" s="200"/>
      <c r="FV29" s="200"/>
      <c r="FW29" s="200"/>
      <c r="FX29" s="200"/>
      <c r="FY29" s="200"/>
      <c r="FZ29" s="200"/>
      <c r="GA29" s="200"/>
      <c r="GB29" s="200"/>
      <c r="GC29" s="200"/>
      <c r="GD29" s="200"/>
      <c r="GE29" s="200"/>
      <c r="GF29" s="200"/>
      <c r="GG29" s="200"/>
      <c r="GH29" s="200"/>
      <c r="GI29" s="200"/>
      <c r="GJ29" s="200"/>
      <c r="GK29" s="200"/>
      <c r="GL29" s="200"/>
      <c r="GM29" s="200"/>
      <c r="GN29" s="200"/>
      <c r="GO29" s="200"/>
      <c r="GP29" s="200"/>
      <c r="GQ29" s="200"/>
      <c r="GR29" s="200"/>
      <c r="GS29" s="200"/>
      <c r="GT29" s="200"/>
      <c r="GU29" s="200"/>
      <c r="GV29" s="200"/>
      <c r="GW29" s="200"/>
      <c r="GX29" s="200"/>
      <c r="GY29" s="200"/>
      <c r="GZ29" s="200"/>
      <c r="HA29" s="200"/>
      <c r="HB29" s="200"/>
      <c r="HC29" s="200"/>
      <c r="HD29" s="200"/>
      <c r="HE29" s="200"/>
      <c r="HF29" s="200"/>
      <c r="HG29" s="200"/>
      <c r="HH29" s="200"/>
      <c r="HI29" s="200"/>
      <c r="HJ29" s="200"/>
      <c r="HK29" s="200"/>
      <c r="HL29" s="200"/>
      <c r="HM29" s="200"/>
      <c r="HN29" s="200"/>
      <c r="HO29" s="200"/>
      <c r="HP29" s="200"/>
      <c r="HQ29" s="200"/>
      <c r="HR29" s="200"/>
      <c r="HS29" s="200"/>
      <c r="HT29" s="200"/>
      <c r="HU29" s="200"/>
      <c r="HV29" s="200"/>
      <c r="HW29" s="200"/>
      <c r="HX29" s="200"/>
      <c r="HY29" s="200"/>
      <c r="HZ29" s="200"/>
      <c r="IA29" s="200"/>
      <c r="IB29" s="200"/>
      <c r="IC29" s="200"/>
      <c r="ID29" s="200"/>
      <c r="IE29" s="200"/>
      <c r="IF29" s="200"/>
    </row>
    <row r="30" spans="1:240" x14ac:dyDescent="0.35">
      <c r="A30" s="206" t="s">
        <v>155</v>
      </c>
      <c r="B30" s="210"/>
      <c r="C30" s="190"/>
      <c r="D30" s="198"/>
      <c r="E30" s="211"/>
      <c r="F30" s="212"/>
      <c r="G30" s="212"/>
      <c r="H30" s="212"/>
      <c r="I30" s="212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0"/>
      <c r="AE30" s="200"/>
      <c r="AF30" s="200"/>
      <c r="AG30" s="200"/>
      <c r="AH30" s="200"/>
      <c r="AI30" s="200"/>
      <c r="AJ30" s="200"/>
      <c r="AK30" s="200"/>
      <c r="AL30" s="200"/>
      <c r="AM30" s="200"/>
      <c r="AN30" s="200"/>
      <c r="AO30" s="200"/>
      <c r="AP30" s="200"/>
      <c r="AQ30" s="200"/>
      <c r="AR30" s="200"/>
      <c r="AS30" s="200"/>
      <c r="AT30" s="200"/>
      <c r="AU30" s="200"/>
      <c r="AV30" s="200"/>
      <c r="AW30" s="200"/>
      <c r="AX30" s="200"/>
      <c r="AY30" s="200"/>
      <c r="AZ30" s="200"/>
      <c r="BA30" s="200"/>
      <c r="BB30" s="200"/>
      <c r="BC30" s="200"/>
      <c r="BD30" s="200"/>
      <c r="BE30" s="200"/>
      <c r="BF30" s="200"/>
      <c r="BG30" s="200"/>
      <c r="BH30" s="200"/>
      <c r="BI30" s="200"/>
      <c r="BJ30" s="200"/>
      <c r="BK30" s="200"/>
      <c r="BL30" s="200"/>
      <c r="BM30" s="200"/>
      <c r="BN30" s="200"/>
      <c r="BO30" s="200"/>
      <c r="BP30" s="200"/>
      <c r="BQ30" s="200"/>
      <c r="BR30" s="200"/>
      <c r="BS30" s="200"/>
      <c r="BT30" s="200"/>
      <c r="BU30" s="200"/>
      <c r="BV30" s="200"/>
      <c r="BW30" s="200"/>
      <c r="BX30" s="200"/>
      <c r="BY30" s="200"/>
      <c r="BZ30" s="200"/>
      <c r="CA30" s="200"/>
      <c r="CB30" s="200"/>
      <c r="CC30" s="200"/>
      <c r="CD30" s="200"/>
      <c r="CE30" s="200"/>
      <c r="CF30" s="200"/>
      <c r="CG30" s="200"/>
      <c r="CH30" s="200"/>
      <c r="CI30" s="200"/>
      <c r="CJ30" s="200"/>
      <c r="CK30" s="200"/>
      <c r="CL30" s="200"/>
      <c r="CM30" s="200"/>
      <c r="CN30" s="200"/>
      <c r="CO30" s="200"/>
      <c r="CP30" s="200"/>
      <c r="CQ30" s="200"/>
      <c r="CR30" s="200"/>
      <c r="CS30" s="200"/>
      <c r="CT30" s="200"/>
      <c r="CU30" s="200"/>
      <c r="CV30" s="200"/>
      <c r="CW30" s="200"/>
      <c r="CX30" s="200"/>
      <c r="CY30" s="200"/>
      <c r="CZ30" s="200"/>
      <c r="DA30" s="200"/>
      <c r="DB30" s="200"/>
      <c r="DC30" s="200"/>
      <c r="DD30" s="200"/>
      <c r="DE30" s="200"/>
      <c r="DF30" s="200"/>
      <c r="DG30" s="200"/>
      <c r="DH30" s="200"/>
      <c r="DI30" s="200"/>
      <c r="DJ30" s="200"/>
      <c r="DK30" s="200"/>
      <c r="DL30" s="200"/>
      <c r="DM30" s="200"/>
      <c r="DN30" s="200"/>
      <c r="DO30" s="200"/>
      <c r="DP30" s="200"/>
      <c r="DQ30" s="200"/>
      <c r="DR30" s="200"/>
      <c r="DS30" s="200"/>
      <c r="DT30" s="200"/>
      <c r="DU30" s="200"/>
      <c r="DV30" s="200"/>
      <c r="DW30" s="200"/>
      <c r="DX30" s="200"/>
      <c r="DY30" s="200"/>
      <c r="DZ30" s="200"/>
      <c r="EA30" s="200"/>
      <c r="EB30" s="200"/>
      <c r="EC30" s="200"/>
      <c r="ED30" s="200"/>
      <c r="EE30" s="200"/>
      <c r="EF30" s="200"/>
      <c r="EG30" s="200"/>
      <c r="EH30" s="200"/>
      <c r="EI30" s="200"/>
      <c r="EJ30" s="200"/>
      <c r="EK30" s="200"/>
      <c r="EL30" s="200"/>
      <c r="EM30" s="200"/>
      <c r="EN30" s="200"/>
      <c r="EO30" s="200"/>
      <c r="EP30" s="200"/>
      <c r="EQ30" s="200"/>
      <c r="ER30" s="200"/>
      <c r="ES30" s="200"/>
      <c r="ET30" s="200"/>
      <c r="EU30" s="200"/>
      <c r="EV30" s="200"/>
      <c r="EW30" s="200"/>
      <c r="EX30" s="200"/>
      <c r="EY30" s="200"/>
      <c r="EZ30" s="200"/>
      <c r="FA30" s="200"/>
      <c r="FB30" s="200"/>
      <c r="FC30" s="200"/>
      <c r="FD30" s="200"/>
      <c r="FE30" s="200"/>
      <c r="FF30" s="200"/>
      <c r="FG30" s="200"/>
      <c r="FH30" s="200"/>
      <c r="FI30" s="200"/>
      <c r="FJ30" s="200"/>
      <c r="FK30" s="200"/>
      <c r="FL30" s="200"/>
      <c r="FM30" s="200"/>
      <c r="FN30" s="200"/>
      <c r="FO30" s="200"/>
      <c r="FP30" s="200"/>
      <c r="FQ30" s="200"/>
      <c r="FR30" s="200"/>
      <c r="FS30" s="200"/>
      <c r="FT30" s="200"/>
      <c r="FU30" s="200"/>
      <c r="FV30" s="200"/>
      <c r="FW30" s="200"/>
      <c r="FX30" s="200"/>
      <c r="FY30" s="200"/>
      <c r="FZ30" s="200"/>
      <c r="GA30" s="200"/>
      <c r="GB30" s="200"/>
      <c r="GC30" s="200"/>
      <c r="GD30" s="200"/>
      <c r="GE30" s="200"/>
      <c r="GF30" s="200"/>
      <c r="GG30" s="200"/>
      <c r="GH30" s="200"/>
      <c r="GI30" s="200"/>
      <c r="GJ30" s="200"/>
      <c r="GK30" s="200"/>
      <c r="GL30" s="200"/>
      <c r="GM30" s="200"/>
      <c r="GN30" s="200"/>
      <c r="GO30" s="200"/>
      <c r="GP30" s="200"/>
      <c r="GQ30" s="200"/>
      <c r="GR30" s="200"/>
      <c r="GS30" s="200"/>
      <c r="GT30" s="200"/>
      <c r="GU30" s="200"/>
      <c r="GV30" s="200"/>
      <c r="GW30" s="200"/>
      <c r="GX30" s="200"/>
      <c r="GY30" s="200"/>
      <c r="GZ30" s="200"/>
      <c r="HA30" s="200"/>
      <c r="HB30" s="200"/>
      <c r="HC30" s="200"/>
      <c r="HD30" s="200"/>
      <c r="HE30" s="200"/>
      <c r="HF30" s="200"/>
      <c r="HG30" s="200"/>
      <c r="HH30" s="200"/>
      <c r="HI30" s="200"/>
      <c r="HJ30" s="200"/>
      <c r="HK30" s="200"/>
      <c r="HL30" s="200"/>
      <c r="HM30" s="200"/>
      <c r="HN30" s="200"/>
      <c r="HO30" s="200"/>
      <c r="HP30" s="200"/>
      <c r="HQ30" s="200"/>
      <c r="HR30" s="200"/>
      <c r="HS30" s="200"/>
      <c r="HT30" s="200"/>
      <c r="HU30" s="200"/>
      <c r="HV30" s="200"/>
      <c r="HW30" s="200"/>
      <c r="HX30" s="200"/>
      <c r="HY30" s="200"/>
      <c r="HZ30" s="200"/>
      <c r="IA30" s="200"/>
      <c r="IB30" s="200"/>
      <c r="IC30" s="200"/>
      <c r="ID30" s="200"/>
      <c r="IE30" s="200"/>
      <c r="IF30" s="200"/>
    </row>
    <row r="31" spans="1:240" ht="63" x14ac:dyDescent="0.35">
      <c r="A31" s="197" t="s">
        <v>156</v>
      </c>
      <c r="B31" s="207" t="s">
        <v>157</v>
      </c>
      <c r="C31" s="190" t="s">
        <v>158</v>
      </c>
      <c r="D31" s="198"/>
      <c r="E31" s="211"/>
      <c r="F31" s="212"/>
      <c r="G31" s="212"/>
      <c r="H31" s="212"/>
      <c r="I31" s="212"/>
      <c r="J31" s="200"/>
      <c r="K31" s="200"/>
      <c r="L31" s="200"/>
      <c r="M31" s="200"/>
      <c r="N31" s="200"/>
      <c r="O31" s="200"/>
      <c r="P31" s="200"/>
      <c r="Q31" s="200"/>
      <c r="R31" s="200"/>
      <c r="S31" s="200"/>
      <c r="T31" s="200"/>
      <c r="U31" s="200"/>
      <c r="V31" s="200"/>
      <c r="W31" s="200"/>
      <c r="X31" s="200"/>
      <c r="Y31" s="200"/>
      <c r="Z31" s="200"/>
      <c r="AA31" s="200"/>
      <c r="AB31" s="200"/>
      <c r="AC31" s="200"/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0"/>
      <c r="AO31" s="200"/>
      <c r="AP31" s="200"/>
      <c r="AQ31" s="200"/>
      <c r="AR31" s="200"/>
      <c r="AS31" s="200"/>
      <c r="AT31" s="200"/>
      <c r="AU31" s="200"/>
      <c r="AV31" s="200"/>
      <c r="AW31" s="200"/>
      <c r="AX31" s="200"/>
      <c r="AY31" s="200"/>
      <c r="AZ31" s="200"/>
      <c r="BA31" s="200"/>
      <c r="BB31" s="200"/>
      <c r="BC31" s="200"/>
      <c r="BD31" s="200"/>
      <c r="BE31" s="200"/>
      <c r="BF31" s="200"/>
      <c r="BG31" s="200"/>
      <c r="BH31" s="200"/>
      <c r="BI31" s="200"/>
      <c r="BJ31" s="200"/>
      <c r="BK31" s="200"/>
      <c r="BL31" s="200"/>
      <c r="BM31" s="200"/>
      <c r="BN31" s="200"/>
      <c r="BO31" s="200"/>
      <c r="BP31" s="200"/>
      <c r="BQ31" s="200"/>
      <c r="BR31" s="200"/>
      <c r="BS31" s="200"/>
      <c r="BT31" s="200"/>
      <c r="BU31" s="200"/>
      <c r="BV31" s="200"/>
      <c r="BW31" s="200"/>
      <c r="BX31" s="200"/>
      <c r="BY31" s="200"/>
      <c r="BZ31" s="200"/>
      <c r="CA31" s="200"/>
      <c r="CB31" s="200"/>
      <c r="CC31" s="200"/>
      <c r="CD31" s="200"/>
      <c r="CE31" s="200"/>
      <c r="CF31" s="200"/>
      <c r="CG31" s="200"/>
      <c r="CH31" s="200"/>
      <c r="CI31" s="200"/>
      <c r="CJ31" s="200"/>
      <c r="CK31" s="200"/>
      <c r="CL31" s="200"/>
      <c r="CM31" s="200"/>
      <c r="CN31" s="200"/>
      <c r="CO31" s="200"/>
      <c r="CP31" s="200"/>
      <c r="CQ31" s="200"/>
      <c r="CR31" s="200"/>
      <c r="CS31" s="200"/>
      <c r="CT31" s="200"/>
      <c r="CU31" s="200"/>
      <c r="CV31" s="200"/>
      <c r="CW31" s="200"/>
      <c r="CX31" s="200"/>
      <c r="CY31" s="200"/>
      <c r="CZ31" s="200"/>
      <c r="DA31" s="200"/>
      <c r="DB31" s="200"/>
      <c r="DC31" s="200"/>
      <c r="DD31" s="200"/>
      <c r="DE31" s="200"/>
      <c r="DF31" s="200"/>
      <c r="DG31" s="200"/>
      <c r="DH31" s="200"/>
      <c r="DI31" s="200"/>
      <c r="DJ31" s="200"/>
      <c r="DK31" s="200"/>
      <c r="DL31" s="200"/>
      <c r="DM31" s="200"/>
      <c r="DN31" s="200"/>
      <c r="DO31" s="200"/>
      <c r="DP31" s="200"/>
      <c r="DQ31" s="200"/>
      <c r="DR31" s="200"/>
      <c r="DS31" s="200"/>
      <c r="DT31" s="200"/>
      <c r="DU31" s="200"/>
      <c r="DV31" s="200"/>
      <c r="DW31" s="200"/>
      <c r="DX31" s="200"/>
      <c r="DY31" s="200"/>
      <c r="DZ31" s="200"/>
      <c r="EA31" s="200"/>
      <c r="EB31" s="200"/>
      <c r="EC31" s="200"/>
      <c r="ED31" s="200"/>
      <c r="EE31" s="200"/>
      <c r="EF31" s="200"/>
      <c r="EG31" s="200"/>
      <c r="EH31" s="200"/>
      <c r="EI31" s="200"/>
      <c r="EJ31" s="200"/>
      <c r="EK31" s="200"/>
      <c r="EL31" s="200"/>
      <c r="EM31" s="200"/>
      <c r="EN31" s="200"/>
      <c r="EO31" s="200"/>
      <c r="EP31" s="200"/>
      <c r="EQ31" s="200"/>
      <c r="ER31" s="200"/>
      <c r="ES31" s="200"/>
      <c r="ET31" s="200"/>
      <c r="EU31" s="200"/>
      <c r="EV31" s="200"/>
      <c r="EW31" s="200"/>
      <c r="EX31" s="200"/>
      <c r="EY31" s="200"/>
      <c r="EZ31" s="200"/>
      <c r="FA31" s="200"/>
      <c r="FB31" s="200"/>
      <c r="FC31" s="200"/>
      <c r="FD31" s="200"/>
      <c r="FE31" s="200"/>
      <c r="FF31" s="200"/>
      <c r="FG31" s="200"/>
      <c r="FH31" s="200"/>
      <c r="FI31" s="200"/>
      <c r="FJ31" s="200"/>
      <c r="FK31" s="200"/>
      <c r="FL31" s="200"/>
      <c r="FM31" s="200"/>
      <c r="FN31" s="200"/>
      <c r="FO31" s="200"/>
      <c r="FP31" s="200"/>
      <c r="FQ31" s="200"/>
      <c r="FR31" s="200"/>
      <c r="FS31" s="200"/>
      <c r="FT31" s="200"/>
      <c r="FU31" s="200"/>
      <c r="FV31" s="200"/>
      <c r="FW31" s="200"/>
      <c r="FX31" s="200"/>
      <c r="FY31" s="200"/>
      <c r="FZ31" s="200"/>
      <c r="GA31" s="200"/>
      <c r="GB31" s="200"/>
      <c r="GC31" s="200"/>
      <c r="GD31" s="200"/>
      <c r="GE31" s="200"/>
      <c r="GF31" s="200"/>
      <c r="GG31" s="200"/>
      <c r="GH31" s="200"/>
      <c r="GI31" s="200"/>
      <c r="GJ31" s="200"/>
      <c r="GK31" s="200"/>
      <c r="GL31" s="200"/>
      <c r="GM31" s="200"/>
      <c r="GN31" s="200"/>
      <c r="GO31" s="200"/>
      <c r="GP31" s="200"/>
      <c r="GQ31" s="200"/>
      <c r="GR31" s="200"/>
      <c r="GS31" s="200"/>
      <c r="GT31" s="200"/>
      <c r="GU31" s="200"/>
      <c r="GV31" s="200"/>
      <c r="GW31" s="200"/>
      <c r="GX31" s="200"/>
      <c r="GY31" s="200"/>
      <c r="GZ31" s="200"/>
      <c r="HA31" s="200"/>
      <c r="HB31" s="200"/>
      <c r="HC31" s="200"/>
      <c r="HD31" s="200"/>
      <c r="HE31" s="200"/>
      <c r="HF31" s="200"/>
      <c r="HG31" s="200"/>
      <c r="HH31" s="200"/>
      <c r="HI31" s="200"/>
      <c r="HJ31" s="200"/>
      <c r="HK31" s="200"/>
      <c r="HL31" s="200"/>
      <c r="HM31" s="200"/>
      <c r="HN31" s="200"/>
      <c r="HO31" s="200"/>
      <c r="HP31" s="200"/>
      <c r="HQ31" s="200"/>
      <c r="HR31" s="200"/>
      <c r="HS31" s="200"/>
      <c r="HT31" s="200"/>
      <c r="HU31" s="200"/>
      <c r="HV31" s="200"/>
      <c r="HW31" s="200"/>
      <c r="HX31" s="200"/>
      <c r="HY31" s="200"/>
      <c r="HZ31" s="200"/>
      <c r="IA31" s="200"/>
      <c r="IB31" s="200"/>
      <c r="IC31" s="200"/>
      <c r="ID31" s="200"/>
      <c r="IE31" s="200"/>
      <c r="IF31" s="200"/>
    </row>
    <row r="32" spans="1:240" x14ac:dyDescent="0.35">
      <c r="A32" s="219"/>
      <c r="B32" s="210"/>
      <c r="C32" s="190"/>
      <c r="D32" s="198"/>
      <c r="E32" s="211"/>
      <c r="F32" s="212"/>
      <c r="G32" s="212"/>
      <c r="H32" s="212"/>
      <c r="I32" s="212"/>
      <c r="J32" s="200"/>
      <c r="K32" s="200"/>
      <c r="L32" s="200"/>
      <c r="M32" s="200"/>
      <c r="N32" s="200"/>
      <c r="O32" s="200"/>
      <c r="P32" s="200"/>
      <c r="Q32" s="200"/>
      <c r="R32" s="200"/>
      <c r="S32" s="200"/>
      <c r="T32" s="200"/>
      <c r="U32" s="200"/>
      <c r="V32" s="200"/>
      <c r="W32" s="200"/>
      <c r="X32" s="200"/>
      <c r="Y32" s="200"/>
      <c r="Z32" s="200"/>
      <c r="AA32" s="200"/>
      <c r="AB32" s="200"/>
      <c r="AC32" s="200"/>
      <c r="AD32" s="200"/>
      <c r="AE32" s="200"/>
      <c r="AF32" s="200"/>
      <c r="AG32" s="200"/>
      <c r="AH32" s="200"/>
      <c r="AI32" s="200"/>
      <c r="AJ32" s="200"/>
      <c r="AK32" s="200"/>
      <c r="AL32" s="200"/>
      <c r="AM32" s="200"/>
      <c r="AN32" s="200"/>
      <c r="AO32" s="200"/>
      <c r="AP32" s="200"/>
      <c r="AQ32" s="200"/>
      <c r="AR32" s="200"/>
      <c r="AS32" s="200"/>
      <c r="AT32" s="200"/>
      <c r="AU32" s="200"/>
      <c r="AV32" s="200"/>
      <c r="AW32" s="200"/>
      <c r="AX32" s="200"/>
      <c r="AY32" s="200"/>
      <c r="AZ32" s="200"/>
      <c r="BA32" s="200"/>
      <c r="BB32" s="200"/>
      <c r="BC32" s="200"/>
      <c r="BD32" s="200"/>
      <c r="BE32" s="200"/>
      <c r="BF32" s="200"/>
      <c r="BG32" s="200"/>
      <c r="BH32" s="200"/>
      <c r="BI32" s="200"/>
      <c r="BJ32" s="200"/>
      <c r="BK32" s="200"/>
      <c r="BL32" s="200"/>
      <c r="BM32" s="200"/>
      <c r="BN32" s="200"/>
      <c r="BO32" s="200"/>
      <c r="BP32" s="200"/>
      <c r="BQ32" s="200"/>
      <c r="BR32" s="200"/>
      <c r="BS32" s="200"/>
      <c r="BT32" s="200"/>
      <c r="BU32" s="200"/>
      <c r="BV32" s="200"/>
      <c r="BW32" s="200"/>
      <c r="BX32" s="200"/>
      <c r="BY32" s="200"/>
      <c r="BZ32" s="200"/>
      <c r="CA32" s="200"/>
      <c r="CB32" s="200"/>
      <c r="CC32" s="200"/>
      <c r="CD32" s="200"/>
      <c r="CE32" s="200"/>
      <c r="CF32" s="200"/>
      <c r="CG32" s="200"/>
      <c r="CH32" s="200"/>
      <c r="CI32" s="200"/>
      <c r="CJ32" s="200"/>
      <c r="CK32" s="200"/>
      <c r="CL32" s="200"/>
      <c r="CM32" s="200"/>
      <c r="CN32" s="200"/>
      <c r="CO32" s="200"/>
      <c r="CP32" s="200"/>
      <c r="CQ32" s="200"/>
      <c r="CR32" s="200"/>
      <c r="CS32" s="200"/>
      <c r="CT32" s="200"/>
      <c r="CU32" s="200"/>
      <c r="CV32" s="200"/>
      <c r="CW32" s="200"/>
      <c r="CX32" s="200"/>
      <c r="CY32" s="200"/>
      <c r="CZ32" s="200"/>
      <c r="DA32" s="200"/>
      <c r="DB32" s="200"/>
      <c r="DC32" s="200"/>
      <c r="DD32" s="200"/>
      <c r="DE32" s="200"/>
      <c r="DF32" s="200"/>
      <c r="DG32" s="200"/>
      <c r="DH32" s="200"/>
      <c r="DI32" s="200"/>
      <c r="DJ32" s="200"/>
      <c r="DK32" s="200"/>
      <c r="DL32" s="200"/>
      <c r="DM32" s="200"/>
      <c r="DN32" s="200"/>
      <c r="DO32" s="200"/>
      <c r="DP32" s="200"/>
      <c r="DQ32" s="200"/>
      <c r="DR32" s="200"/>
      <c r="DS32" s="200"/>
      <c r="DT32" s="200"/>
      <c r="DU32" s="200"/>
      <c r="DV32" s="200"/>
      <c r="DW32" s="200"/>
      <c r="DX32" s="200"/>
      <c r="DY32" s="200"/>
      <c r="DZ32" s="200"/>
      <c r="EA32" s="200"/>
      <c r="EB32" s="200"/>
      <c r="EC32" s="200"/>
      <c r="ED32" s="200"/>
      <c r="EE32" s="200"/>
      <c r="EF32" s="200"/>
      <c r="EG32" s="200"/>
      <c r="EH32" s="200"/>
      <c r="EI32" s="200"/>
      <c r="EJ32" s="200"/>
      <c r="EK32" s="200"/>
      <c r="EL32" s="200"/>
      <c r="EM32" s="200"/>
      <c r="EN32" s="200"/>
      <c r="EO32" s="200"/>
      <c r="EP32" s="200"/>
      <c r="EQ32" s="200"/>
      <c r="ER32" s="200"/>
      <c r="ES32" s="200"/>
      <c r="ET32" s="200"/>
      <c r="EU32" s="200"/>
      <c r="EV32" s="200"/>
      <c r="EW32" s="200"/>
      <c r="EX32" s="200"/>
      <c r="EY32" s="200"/>
      <c r="EZ32" s="200"/>
      <c r="FA32" s="200"/>
      <c r="FB32" s="200"/>
      <c r="FC32" s="200"/>
      <c r="FD32" s="200"/>
      <c r="FE32" s="200"/>
      <c r="FF32" s="200"/>
      <c r="FG32" s="200"/>
      <c r="FH32" s="200"/>
      <c r="FI32" s="200"/>
      <c r="FJ32" s="200"/>
      <c r="FK32" s="200"/>
      <c r="FL32" s="200"/>
      <c r="FM32" s="200"/>
      <c r="FN32" s="200"/>
      <c r="FO32" s="200"/>
      <c r="FP32" s="200"/>
      <c r="FQ32" s="200"/>
      <c r="FR32" s="200"/>
      <c r="FS32" s="200"/>
      <c r="FT32" s="200"/>
      <c r="FU32" s="200"/>
      <c r="FV32" s="200"/>
      <c r="FW32" s="200"/>
      <c r="FX32" s="200"/>
      <c r="FY32" s="200"/>
      <c r="FZ32" s="200"/>
      <c r="GA32" s="200"/>
      <c r="GB32" s="200"/>
      <c r="GC32" s="200"/>
      <c r="GD32" s="200"/>
      <c r="GE32" s="200"/>
      <c r="GF32" s="200"/>
      <c r="GG32" s="200"/>
      <c r="GH32" s="200"/>
      <c r="GI32" s="200"/>
      <c r="GJ32" s="200"/>
      <c r="GK32" s="200"/>
      <c r="GL32" s="200"/>
      <c r="GM32" s="200"/>
      <c r="GN32" s="200"/>
      <c r="GO32" s="200"/>
      <c r="GP32" s="200"/>
      <c r="GQ32" s="200"/>
      <c r="GR32" s="200"/>
      <c r="GS32" s="200"/>
      <c r="GT32" s="200"/>
      <c r="GU32" s="200"/>
      <c r="GV32" s="200"/>
      <c r="GW32" s="200"/>
      <c r="GX32" s="200"/>
      <c r="GY32" s="200"/>
      <c r="GZ32" s="200"/>
      <c r="HA32" s="200"/>
      <c r="HB32" s="200"/>
      <c r="HC32" s="200"/>
      <c r="HD32" s="200"/>
      <c r="HE32" s="200"/>
      <c r="HF32" s="200"/>
      <c r="HG32" s="200"/>
      <c r="HH32" s="200"/>
      <c r="HI32" s="200"/>
      <c r="HJ32" s="200"/>
      <c r="HK32" s="200"/>
      <c r="HL32" s="200"/>
      <c r="HM32" s="200"/>
      <c r="HN32" s="200"/>
      <c r="HO32" s="200"/>
      <c r="HP32" s="200"/>
      <c r="HQ32" s="200"/>
      <c r="HR32" s="200"/>
      <c r="HS32" s="200"/>
      <c r="HT32" s="200"/>
      <c r="HU32" s="200"/>
      <c r="HV32" s="200"/>
      <c r="HW32" s="200"/>
      <c r="HX32" s="200"/>
      <c r="HY32" s="200"/>
      <c r="HZ32" s="200"/>
      <c r="IA32" s="200"/>
      <c r="IB32" s="200"/>
      <c r="IC32" s="200"/>
      <c r="ID32" s="200"/>
      <c r="IE32" s="200"/>
      <c r="IF32" s="200"/>
    </row>
    <row r="33" spans="1:240" s="200" customFormat="1" ht="23.25" customHeight="1" x14ac:dyDescent="0.35">
      <c r="A33" s="194" t="s">
        <v>159</v>
      </c>
      <c r="B33" s="196"/>
      <c r="C33" s="190"/>
      <c r="D33" s="198"/>
      <c r="E33" s="199"/>
    </row>
    <row r="34" spans="1:240" ht="22.5" customHeight="1" x14ac:dyDescent="0.35">
      <c r="A34" s="206" t="s">
        <v>160</v>
      </c>
      <c r="B34" s="190"/>
      <c r="C34" s="190"/>
      <c r="D34" s="198"/>
      <c r="E34" s="211"/>
      <c r="F34" s="212"/>
      <c r="G34" s="212"/>
      <c r="H34" s="212"/>
      <c r="I34" s="212"/>
      <c r="J34" s="200"/>
      <c r="K34" s="200"/>
      <c r="L34" s="200"/>
      <c r="M34" s="200"/>
      <c r="N34" s="200"/>
      <c r="O34" s="200"/>
      <c r="P34" s="200"/>
      <c r="Q34" s="200"/>
      <c r="R34" s="200"/>
      <c r="S34" s="200"/>
      <c r="T34" s="200"/>
      <c r="U34" s="200"/>
      <c r="V34" s="200"/>
      <c r="W34" s="200"/>
      <c r="X34" s="200"/>
      <c r="Y34" s="200"/>
      <c r="Z34" s="200"/>
      <c r="AA34" s="200"/>
      <c r="AB34" s="200"/>
      <c r="AC34" s="200"/>
      <c r="AD34" s="200"/>
      <c r="AE34" s="200"/>
      <c r="AF34" s="200"/>
      <c r="AG34" s="200"/>
      <c r="AH34" s="200"/>
      <c r="AI34" s="200"/>
      <c r="AJ34" s="200"/>
      <c r="AK34" s="200"/>
      <c r="AL34" s="200"/>
      <c r="AM34" s="200"/>
      <c r="AN34" s="200"/>
      <c r="AO34" s="200"/>
      <c r="AP34" s="200"/>
      <c r="AQ34" s="200"/>
      <c r="AR34" s="200"/>
      <c r="AS34" s="200"/>
      <c r="AT34" s="200"/>
      <c r="AU34" s="200"/>
      <c r="AV34" s="200"/>
      <c r="AW34" s="200"/>
      <c r="AX34" s="200"/>
      <c r="AY34" s="200"/>
      <c r="AZ34" s="200"/>
      <c r="BA34" s="200"/>
      <c r="BB34" s="200"/>
      <c r="BC34" s="200"/>
      <c r="BD34" s="200"/>
      <c r="BE34" s="200"/>
      <c r="BF34" s="200"/>
      <c r="BG34" s="200"/>
      <c r="BH34" s="200"/>
      <c r="BI34" s="200"/>
      <c r="BJ34" s="200"/>
      <c r="BK34" s="200"/>
      <c r="BL34" s="200"/>
      <c r="BM34" s="200"/>
      <c r="BN34" s="200"/>
      <c r="BO34" s="200"/>
      <c r="BP34" s="200"/>
      <c r="BQ34" s="200"/>
      <c r="BR34" s="200"/>
      <c r="BS34" s="200"/>
      <c r="BT34" s="200"/>
      <c r="BU34" s="200"/>
      <c r="BV34" s="200"/>
      <c r="BW34" s="200"/>
      <c r="BX34" s="200"/>
      <c r="BY34" s="200"/>
      <c r="BZ34" s="200"/>
      <c r="CA34" s="200"/>
      <c r="CB34" s="200"/>
      <c r="CC34" s="200"/>
      <c r="CD34" s="200"/>
      <c r="CE34" s="200"/>
      <c r="CF34" s="200"/>
      <c r="CG34" s="200"/>
      <c r="CH34" s="200"/>
      <c r="CI34" s="200"/>
      <c r="CJ34" s="200"/>
      <c r="CK34" s="200"/>
      <c r="CL34" s="200"/>
      <c r="CM34" s="200"/>
      <c r="CN34" s="200"/>
      <c r="CO34" s="200"/>
      <c r="CP34" s="200"/>
      <c r="CQ34" s="200"/>
      <c r="CR34" s="200"/>
      <c r="CS34" s="200"/>
      <c r="CT34" s="200"/>
      <c r="CU34" s="200"/>
      <c r="CV34" s="200"/>
      <c r="CW34" s="200"/>
      <c r="CX34" s="200"/>
      <c r="CY34" s="200"/>
      <c r="CZ34" s="200"/>
      <c r="DA34" s="200"/>
      <c r="DB34" s="200"/>
      <c r="DC34" s="200"/>
      <c r="DD34" s="200"/>
      <c r="DE34" s="200"/>
      <c r="DF34" s="200"/>
      <c r="DG34" s="200"/>
      <c r="DH34" s="200"/>
      <c r="DI34" s="200"/>
      <c r="DJ34" s="200"/>
      <c r="DK34" s="200"/>
      <c r="DL34" s="200"/>
      <c r="DM34" s="200"/>
      <c r="DN34" s="200"/>
      <c r="DO34" s="200"/>
      <c r="DP34" s="200"/>
      <c r="DQ34" s="200"/>
      <c r="DR34" s="200"/>
      <c r="DS34" s="200"/>
      <c r="DT34" s="200"/>
      <c r="DU34" s="200"/>
      <c r="DV34" s="200"/>
      <c r="DW34" s="200"/>
      <c r="DX34" s="200"/>
      <c r="DY34" s="200"/>
      <c r="DZ34" s="200"/>
      <c r="EA34" s="200"/>
      <c r="EB34" s="200"/>
      <c r="EC34" s="200"/>
      <c r="ED34" s="200"/>
      <c r="EE34" s="200"/>
      <c r="EF34" s="200"/>
      <c r="EG34" s="200"/>
      <c r="EH34" s="200"/>
      <c r="EI34" s="200"/>
      <c r="EJ34" s="200"/>
      <c r="EK34" s="200"/>
      <c r="EL34" s="200"/>
      <c r="EM34" s="200"/>
      <c r="EN34" s="200"/>
      <c r="EO34" s="200"/>
      <c r="EP34" s="200"/>
      <c r="EQ34" s="200"/>
      <c r="ER34" s="200"/>
      <c r="ES34" s="200"/>
      <c r="ET34" s="200"/>
      <c r="EU34" s="200"/>
      <c r="EV34" s="200"/>
      <c r="EW34" s="200"/>
      <c r="EX34" s="200"/>
      <c r="EY34" s="200"/>
      <c r="EZ34" s="200"/>
      <c r="FA34" s="200"/>
      <c r="FB34" s="200"/>
      <c r="FC34" s="200"/>
      <c r="FD34" s="200"/>
      <c r="FE34" s="200"/>
      <c r="FF34" s="200"/>
      <c r="FG34" s="200"/>
      <c r="FH34" s="200"/>
      <c r="FI34" s="200"/>
      <c r="FJ34" s="200"/>
      <c r="FK34" s="200"/>
      <c r="FL34" s="200"/>
      <c r="FM34" s="200"/>
      <c r="FN34" s="200"/>
      <c r="FO34" s="200"/>
      <c r="FP34" s="200"/>
      <c r="FQ34" s="200"/>
      <c r="FR34" s="200"/>
      <c r="FS34" s="200"/>
      <c r="FT34" s="200"/>
      <c r="FU34" s="200"/>
      <c r="FV34" s="200"/>
      <c r="FW34" s="200"/>
      <c r="FX34" s="200"/>
      <c r="FY34" s="200"/>
      <c r="FZ34" s="200"/>
      <c r="GA34" s="200"/>
      <c r="GB34" s="200"/>
      <c r="GC34" s="200"/>
      <c r="GD34" s="200"/>
      <c r="GE34" s="200"/>
      <c r="GF34" s="200"/>
      <c r="GG34" s="200"/>
      <c r="GH34" s="200"/>
      <c r="GI34" s="200"/>
      <c r="GJ34" s="200"/>
      <c r="GK34" s="200"/>
      <c r="GL34" s="200"/>
      <c r="GM34" s="200"/>
      <c r="GN34" s="200"/>
      <c r="GO34" s="200"/>
      <c r="GP34" s="200"/>
      <c r="GQ34" s="200"/>
      <c r="GR34" s="200"/>
      <c r="GS34" s="200"/>
      <c r="GT34" s="200"/>
      <c r="GU34" s="200"/>
      <c r="GV34" s="200"/>
      <c r="GW34" s="200"/>
      <c r="GX34" s="200"/>
      <c r="GY34" s="200"/>
      <c r="GZ34" s="200"/>
      <c r="HA34" s="200"/>
      <c r="HB34" s="200"/>
      <c r="HC34" s="200"/>
      <c r="HD34" s="200"/>
      <c r="HE34" s="200"/>
      <c r="HF34" s="200"/>
      <c r="HG34" s="200"/>
      <c r="HH34" s="200"/>
      <c r="HI34" s="200"/>
      <c r="HJ34" s="200"/>
      <c r="HK34" s="200"/>
      <c r="HL34" s="200"/>
      <c r="HM34" s="200"/>
      <c r="HN34" s="200"/>
      <c r="HO34" s="200"/>
      <c r="HP34" s="200"/>
      <c r="HQ34" s="200"/>
      <c r="HR34" s="200"/>
      <c r="HS34" s="200"/>
      <c r="HT34" s="200"/>
      <c r="HU34" s="200"/>
      <c r="HV34" s="200"/>
      <c r="HW34" s="200"/>
      <c r="HX34" s="200"/>
      <c r="HY34" s="200"/>
      <c r="HZ34" s="200"/>
      <c r="IA34" s="200"/>
      <c r="IB34" s="200"/>
      <c r="IC34" s="200"/>
      <c r="ID34" s="200"/>
      <c r="IE34" s="200"/>
      <c r="IF34" s="200"/>
    </row>
    <row r="35" spans="1:240" ht="22.5" customHeight="1" x14ac:dyDescent="0.35">
      <c r="A35" s="197" t="s">
        <v>161</v>
      </c>
      <c r="B35" s="210" t="s">
        <v>162</v>
      </c>
      <c r="C35" s="190" t="s">
        <v>163</v>
      </c>
      <c r="D35" s="209"/>
      <c r="E35" s="211"/>
      <c r="F35" s="212"/>
      <c r="G35" s="212"/>
      <c r="H35" s="212"/>
      <c r="I35" s="212"/>
      <c r="J35" s="200"/>
      <c r="K35" s="200"/>
      <c r="L35" s="200"/>
      <c r="M35" s="200"/>
      <c r="N35" s="200"/>
      <c r="O35" s="200"/>
      <c r="P35" s="200"/>
      <c r="Q35" s="200"/>
      <c r="R35" s="200"/>
      <c r="S35" s="200"/>
      <c r="T35" s="200"/>
      <c r="U35" s="200"/>
      <c r="V35" s="200"/>
      <c r="W35" s="200"/>
      <c r="X35" s="200"/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0"/>
      <c r="AJ35" s="200"/>
      <c r="AK35" s="200"/>
      <c r="AL35" s="200"/>
      <c r="AM35" s="200"/>
      <c r="AN35" s="200"/>
      <c r="AO35" s="200"/>
      <c r="AP35" s="200"/>
      <c r="AQ35" s="200"/>
      <c r="AR35" s="200"/>
      <c r="AS35" s="200"/>
      <c r="AT35" s="200"/>
      <c r="AU35" s="200"/>
      <c r="AV35" s="200"/>
      <c r="AW35" s="200"/>
      <c r="AX35" s="200"/>
      <c r="AY35" s="200"/>
      <c r="AZ35" s="200"/>
      <c r="BA35" s="200"/>
      <c r="BB35" s="200"/>
      <c r="BC35" s="200"/>
      <c r="BD35" s="200"/>
      <c r="BE35" s="200"/>
      <c r="BF35" s="200"/>
      <c r="BG35" s="200"/>
      <c r="BH35" s="200"/>
      <c r="BI35" s="200"/>
      <c r="BJ35" s="200"/>
      <c r="BK35" s="200"/>
      <c r="BL35" s="200"/>
      <c r="BM35" s="200"/>
      <c r="BN35" s="200"/>
      <c r="BO35" s="200"/>
      <c r="BP35" s="200"/>
      <c r="BQ35" s="200"/>
      <c r="BR35" s="200"/>
      <c r="BS35" s="200"/>
      <c r="BT35" s="200"/>
      <c r="BU35" s="200"/>
      <c r="BV35" s="200"/>
      <c r="BW35" s="200"/>
      <c r="BX35" s="200"/>
      <c r="BY35" s="200"/>
      <c r="BZ35" s="200"/>
      <c r="CA35" s="200"/>
      <c r="CB35" s="200"/>
      <c r="CC35" s="200"/>
      <c r="CD35" s="200"/>
      <c r="CE35" s="200"/>
      <c r="CF35" s="200"/>
      <c r="CG35" s="200"/>
      <c r="CH35" s="200"/>
      <c r="CI35" s="200"/>
      <c r="CJ35" s="200"/>
      <c r="CK35" s="200"/>
      <c r="CL35" s="200"/>
      <c r="CM35" s="200"/>
      <c r="CN35" s="200"/>
      <c r="CO35" s="200"/>
      <c r="CP35" s="200"/>
      <c r="CQ35" s="200"/>
      <c r="CR35" s="200"/>
      <c r="CS35" s="200"/>
      <c r="CT35" s="200"/>
      <c r="CU35" s="200"/>
      <c r="CV35" s="200"/>
      <c r="CW35" s="200"/>
      <c r="CX35" s="200"/>
      <c r="CY35" s="200"/>
      <c r="CZ35" s="200"/>
      <c r="DA35" s="200"/>
      <c r="DB35" s="200"/>
      <c r="DC35" s="200"/>
      <c r="DD35" s="200"/>
      <c r="DE35" s="200"/>
      <c r="DF35" s="200"/>
      <c r="DG35" s="200"/>
      <c r="DH35" s="200"/>
      <c r="DI35" s="200"/>
      <c r="DJ35" s="200"/>
      <c r="DK35" s="200"/>
      <c r="DL35" s="200"/>
      <c r="DM35" s="200"/>
      <c r="DN35" s="200"/>
      <c r="DO35" s="200"/>
      <c r="DP35" s="200"/>
      <c r="DQ35" s="200"/>
      <c r="DR35" s="200"/>
      <c r="DS35" s="200"/>
      <c r="DT35" s="200"/>
      <c r="DU35" s="200"/>
      <c r="DV35" s="200"/>
      <c r="DW35" s="200"/>
      <c r="DX35" s="200"/>
      <c r="DY35" s="200"/>
      <c r="DZ35" s="200"/>
      <c r="EA35" s="200"/>
      <c r="EB35" s="200"/>
      <c r="EC35" s="200"/>
      <c r="ED35" s="200"/>
      <c r="EE35" s="200"/>
      <c r="EF35" s="200"/>
      <c r="EG35" s="200"/>
      <c r="EH35" s="200"/>
      <c r="EI35" s="200"/>
      <c r="EJ35" s="200"/>
      <c r="EK35" s="200"/>
      <c r="EL35" s="200"/>
      <c r="EM35" s="200"/>
      <c r="EN35" s="200"/>
      <c r="EO35" s="200"/>
      <c r="EP35" s="200"/>
      <c r="EQ35" s="200"/>
      <c r="ER35" s="200"/>
      <c r="ES35" s="200"/>
      <c r="ET35" s="200"/>
      <c r="EU35" s="200"/>
      <c r="EV35" s="200"/>
      <c r="EW35" s="200"/>
      <c r="EX35" s="200"/>
      <c r="EY35" s="200"/>
      <c r="EZ35" s="200"/>
      <c r="FA35" s="200"/>
      <c r="FB35" s="200"/>
      <c r="FC35" s="200"/>
      <c r="FD35" s="200"/>
      <c r="FE35" s="200"/>
      <c r="FF35" s="200"/>
      <c r="FG35" s="200"/>
      <c r="FH35" s="200"/>
      <c r="FI35" s="200"/>
      <c r="FJ35" s="200"/>
      <c r="FK35" s="200"/>
      <c r="FL35" s="200"/>
      <c r="FM35" s="200"/>
      <c r="FN35" s="200"/>
      <c r="FO35" s="200"/>
      <c r="FP35" s="200"/>
      <c r="FQ35" s="200"/>
      <c r="FR35" s="200"/>
      <c r="FS35" s="200"/>
      <c r="FT35" s="200"/>
      <c r="FU35" s="200"/>
      <c r="FV35" s="200"/>
      <c r="FW35" s="200"/>
      <c r="FX35" s="200"/>
      <c r="FY35" s="200"/>
      <c r="FZ35" s="200"/>
      <c r="GA35" s="200"/>
      <c r="GB35" s="200"/>
      <c r="GC35" s="200"/>
      <c r="GD35" s="200"/>
      <c r="GE35" s="200"/>
      <c r="GF35" s="200"/>
      <c r="GG35" s="200"/>
      <c r="GH35" s="200"/>
      <c r="GI35" s="200"/>
      <c r="GJ35" s="200"/>
      <c r="GK35" s="200"/>
      <c r="GL35" s="200"/>
      <c r="GM35" s="200"/>
      <c r="GN35" s="200"/>
      <c r="GO35" s="200"/>
      <c r="GP35" s="200"/>
      <c r="GQ35" s="200"/>
      <c r="GR35" s="200"/>
      <c r="GS35" s="200"/>
      <c r="GT35" s="200"/>
      <c r="GU35" s="200"/>
      <c r="GV35" s="200"/>
      <c r="GW35" s="200"/>
      <c r="GX35" s="200"/>
      <c r="GY35" s="200"/>
      <c r="GZ35" s="200"/>
      <c r="HA35" s="200"/>
      <c r="HB35" s="200"/>
      <c r="HC35" s="200"/>
      <c r="HD35" s="200"/>
      <c r="HE35" s="200"/>
      <c r="HF35" s="200"/>
      <c r="HG35" s="200"/>
      <c r="HH35" s="200"/>
      <c r="HI35" s="200"/>
      <c r="HJ35" s="200"/>
      <c r="HK35" s="200"/>
      <c r="HL35" s="200"/>
      <c r="HM35" s="200"/>
      <c r="HN35" s="200"/>
      <c r="HO35" s="200"/>
      <c r="HP35" s="200"/>
      <c r="HQ35" s="200"/>
      <c r="HR35" s="200"/>
      <c r="HS35" s="200"/>
      <c r="HT35" s="200"/>
      <c r="HU35" s="200"/>
      <c r="HV35" s="200"/>
      <c r="HW35" s="200"/>
      <c r="HX35" s="200"/>
      <c r="HY35" s="200"/>
      <c r="HZ35" s="200"/>
      <c r="IA35" s="200"/>
      <c r="IB35" s="200"/>
      <c r="IC35" s="200"/>
      <c r="ID35" s="200"/>
      <c r="IE35" s="200"/>
      <c r="IF35" s="200"/>
    </row>
    <row r="36" spans="1:240" s="200" customFormat="1" ht="23.25" customHeight="1" x14ac:dyDescent="0.35">
      <c r="A36" s="197" t="s">
        <v>164</v>
      </c>
      <c r="B36" s="210" t="s">
        <v>165</v>
      </c>
      <c r="C36" s="190" t="s">
        <v>163</v>
      </c>
      <c r="D36" s="198"/>
      <c r="E36" s="199"/>
    </row>
    <row r="37" spans="1:240" x14ac:dyDescent="0.35">
      <c r="A37" s="225"/>
      <c r="B37" s="210"/>
      <c r="C37" s="190"/>
      <c r="D37" s="198"/>
      <c r="E37" s="211"/>
      <c r="F37" s="212"/>
      <c r="G37" s="212"/>
      <c r="H37" s="212"/>
      <c r="I37" s="212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0"/>
      <c r="AJ37" s="200"/>
      <c r="AK37" s="200"/>
      <c r="AL37" s="200"/>
      <c r="AM37" s="200"/>
      <c r="AN37" s="200"/>
      <c r="AO37" s="200"/>
      <c r="AP37" s="200"/>
      <c r="AQ37" s="200"/>
      <c r="AR37" s="200"/>
      <c r="AS37" s="200"/>
      <c r="AT37" s="200"/>
      <c r="AU37" s="200"/>
      <c r="AV37" s="200"/>
      <c r="AW37" s="200"/>
      <c r="AX37" s="200"/>
      <c r="AY37" s="200"/>
      <c r="AZ37" s="200"/>
      <c r="BA37" s="200"/>
      <c r="BB37" s="200"/>
      <c r="BC37" s="200"/>
      <c r="BD37" s="200"/>
      <c r="BE37" s="200"/>
      <c r="BF37" s="200"/>
      <c r="BG37" s="200"/>
      <c r="BH37" s="200"/>
      <c r="BI37" s="200"/>
      <c r="BJ37" s="200"/>
      <c r="BK37" s="200"/>
      <c r="BL37" s="200"/>
      <c r="BM37" s="200"/>
      <c r="BN37" s="200"/>
      <c r="BO37" s="200"/>
      <c r="BP37" s="200"/>
      <c r="BQ37" s="200"/>
      <c r="BR37" s="200"/>
      <c r="BS37" s="200"/>
      <c r="BT37" s="200"/>
      <c r="BU37" s="200"/>
      <c r="BV37" s="200"/>
      <c r="BW37" s="200"/>
      <c r="BX37" s="200"/>
      <c r="BY37" s="200"/>
      <c r="BZ37" s="200"/>
      <c r="CA37" s="200"/>
      <c r="CB37" s="200"/>
      <c r="CC37" s="200"/>
      <c r="CD37" s="200"/>
      <c r="CE37" s="200"/>
      <c r="CF37" s="200"/>
      <c r="CG37" s="200"/>
      <c r="CH37" s="200"/>
      <c r="CI37" s="200"/>
      <c r="CJ37" s="200"/>
      <c r="CK37" s="200"/>
      <c r="CL37" s="200"/>
      <c r="CM37" s="200"/>
      <c r="CN37" s="200"/>
      <c r="CO37" s="200"/>
      <c r="CP37" s="200"/>
      <c r="CQ37" s="200"/>
      <c r="CR37" s="200"/>
      <c r="CS37" s="200"/>
      <c r="CT37" s="200"/>
      <c r="CU37" s="200"/>
      <c r="CV37" s="200"/>
      <c r="CW37" s="200"/>
      <c r="CX37" s="200"/>
      <c r="CY37" s="200"/>
      <c r="CZ37" s="200"/>
      <c r="DA37" s="200"/>
      <c r="DB37" s="200"/>
      <c r="DC37" s="200"/>
      <c r="DD37" s="200"/>
      <c r="DE37" s="200"/>
      <c r="DF37" s="200"/>
      <c r="DG37" s="200"/>
      <c r="DH37" s="200"/>
      <c r="DI37" s="200"/>
      <c r="DJ37" s="200"/>
      <c r="DK37" s="200"/>
      <c r="DL37" s="200"/>
      <c r="DM37" s="200"/>
      <c r="DN37" s="200"/>
      <c r="DO37" s="200"/>
      <c r="DP37" s="200"/>
      <c r="DQ37" s="200"/>
      <c r="DR37" s="200"/>
      <c r="DS37" s="200"/>
      <c r="DT37" s="200"/>
      <c r="DU37" s="200"/>
      <c r="DV37" s="200"/>
      <c r="DW37" s="200"/>
      <c r="DX37" s="200"/>
      <c r="DY37" s="200"/>
      <c r="DZ37" s="200"/>
      <c r="EA37" s="200"/>
      <c r="EB37" s="200"/>
      <c r="EC37" s="200"/>
      <c r="ED37" s="200"/>
      <c r="EE37" s="200"/>
      <c r="EF37" s="200"/>
      <c r="EG37" s="200"/>
      <c r="EH37" s="200"/>
      <c r="EI37" s="200"/>
      <c r="EJ37" s="200"/>
      <c r="EK37" s="200"/>
      <c r="EL37" s="200"/>
      <c r="EM37" s="200"/>
      <c r="EN37" s="200"/>
      <c r="EO37" s="200"/>
      <c r="EP37" s="200"/>
      <c r="EQ37" s="200"/>
      <c r="ER37" s="200"/>
      <c r="ES37" s="200"/>
      <c r="ET37" s="200"/>
      <c r="EU37" s="200"/>
      <c r="EV37" s="200"/>
      <c r="EW37" s="200"/>
      <c r="EX37" s="200"/>
      <c r="EY37" s="200"/>
      <c r="EZ37" s="200"/>
      <c r="FA37" s="200"/>
      <c r="FB37" s="200"/>
      <c r="FC37" s="200"/>
      <c r="FD37" s="200"/>
      <c r="FE37" s="200"/>
      <c r="FF37" s="200"/>
      <c r="FG37" s="200"/>
      <c r="FH37" s="200"/>
      <c r="FI37" s="200"/>
      <c r="FJ37" s="200"/>
      <c r="FK37" s="200"/>
      <c r="FL37" s="200"/>
      <c r="FM37" s="200"/>
      <c r="FN37" s="200"/>
      <c r="FO37" s="200"/>
      <c r="FP37" s="200"/>
      <c r="FQ37" s="200"/>
      <c r="FR37" s="200"/>
      <c r="FS37" s="200"/>
      <c r="FT37" s="200"/>
      <c r="FU37" s="200"/>
      <c r="FV37" s="200"/>
      <c r="FW37" s="200"/>
      <c r="FX37" s="200"/>
      <c r="FY37" s="200"/>
      <c r="FZ37" s="200"/>
      <c r="GA37" s="200"/>
      <c r="GB37" s="200"/>
      <c r="GC37" s="200"/>
      <c r="GD37" s="200"/>
      <c r="GE37" s="200"/>
      <c r="GF37" s="200"/>
      <c r="GG37" s="200"/>
      <c r="GH37" s="200"/>
      <c r="GI37" s="200"/>
      <c r="GJ37" s="200"/>
      <c r="GK37" s="200"/>
      <c r="GL37" s="200"/>
      <c r="GM37" s="200"/>
      <c r="GN37" s="200"/>
      <c r="GO37" s="200"/>
      <c r="GP37" s="200"/>
      <c r="GQ37" s="200"/>
      <c r="GR37" s="200"/>
      <c r="GS37" s="200"/>
      <c r="GT37" s="200"/>
      <c r="GU37" s="200"/>
      <c r="GV37" s="200"/>
      <c r="GW37" s="200"/>
      <c r="GX37" s="200"/>
      <c r="GY37" s="200"/>
      <c r="GZ37" s="200"/>
      <c r="HA37" s="200"/>
      <c r="HB37" s="200"/>
      <c r="HC37" s="200"/>
      <c r="HD37" s="200"/>
      <c r="HE37" s="200"/>
      <c r="HF37" s="200"/>
      <c r="HG37" s="200"/>
      <c r="HH37" s="200"/>
      <c r="HI37" s="200"/>
      <c r="HJ37" s="200"/>
      <c r="HK37" s="200"/>
      <c r="HL37" s="200"/>
      <c r="HM37" s="200"/>
      <c r="HN37" s="200"/>
      <c r="HO37" s="200"/>
      <c r="HP37" s="200"/>
      <c r="HQ37" s="200"/>
      <c r="HR37" s="200"/>
      <c r="HS37" s="200"/>
      <c r="HT37" s="200"/>
      <c r="HU37" s="200"/>
      <c r="HV37" s="200"/>
      <c r="HW37" s="200"/>
      <c r="HX37" s="200"/>
      <c r="HY37" s="200"/>
      <c r="HZ37" s="200"/>
      <c r="IA37" s="200"/>
      <c r="IB37" s="200"/>
      <c r="IC37" s="200"/>
      <c r="ID37" s="200"/>
      <c r="IE37" s="200"/>
      <c r="IF37" s="200"/>
    </row>
    <row r="38" spans="1:240" ht="22.5" customHeight="1" x14ac:dyDescent="0.35">
      <c r="A38" s="206" t="s">
        <v>166</v>
      </c>
      <c r="B38" s="190"/>
      <c r="C38" s="218"/>
      <c r="D38" s="226"/>
      <c r="E38" s="211"/>
      <c r="F38" s="212"/>
      <c r="G38" s="212"/>
      <c r="H38" s="212"/>
      <c r="I38" s="212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0"/>
      <c r="AE38" s="200"/>
      <c r="AF38" s="200"/>
      <c r="AG38" s="200"/>
      <c r="AH38" s="200"/>
      <c r="AI38" s="200"/>
      <c r="AJ38" s="200"/>
      <c r="AK38" s="200"/>
      <c r="AL38" s="200"/>
      <c r="AM38" s="200"/>
      <c r="AN38" s="200"/>
      <c r="AO38" s="200"/>
      <c r="AP38" s="200"/>
      <c r="AQ38" s="200"/>
      <c r="AR38" s="200"/>
      <c r="AS38" s="200"/>
      <c r="AT38" s="200"/>
      <c r="AU38" s="200"/>
      <c r="AV38" s="200"/>
      <c r="AW38" s="200"/>
      <c r="AX38" s="200"/>
      <c r="AY38" s="200"/>
      <c r="AZ38" s="200"/>
      <c r="BA38" s="200"/>
      <c r="BB38" s="200"/>
      <c r="BC38" s="200"/>
      <c r="BD38" s="200"/>
      <c r="BE38" s="200"/>
      <c r="BF38" s="200"/>
      <c r="BG38" s="200"/>
      <c r="BH38" s="200"/>
      <c r="BI38" s="200"/>
      <c r="BJ38" s="200"/>
      <c r="BK38" s="200"/>
      <c r="BL38" s="200"/>
      <c r="BM38" s="200"/>
      <c r="BN38" s="200"/>
      <c r="BO38" s="200"/>
      <c r="BP38" s="200"/>
      <c r="BQ38" s="200"/>
      <c r="BR38" s="200"/>
      <c r="BS38" s="200"/>
      <c r="BT38" s="200"/>
      <c r="BU38" s="200"/>
      <c r="BV38" s="200"/>
      <c r="BW38" s="200"/>
      <c r="BX38" s="200"/>
      <c r="BY38" s="200"/>
      <c r="BZ38" s="200"/>
      <c r="CA38" s="200"/>
      <c r="CB38" s="200"/>
      <c r="CC38" s="200"/>
      <c r="CD38" s="200"/>
      <c r="CE38" s="200"/>
      <c r="CF38" s="200"/>
      <c r="CG38" s="200"/>
      <c r="CH38" s="200"/>
      <c r="CI38" s="200"/>
      <c r="CJ38" s="200"/>
      <c r="CK38" s="200"/>
      <c r="CL38" s="200"/>
      <c r="CM38" s="200"/>
      <c r="CN38" s="200"/>
      <c r="CO38" s="200"/>
      <c r="CP38" s="200"/>
      <c r="CQ38" s="200"/>
      <c r="CR38" s="200"/>
      <c r="CS38" s="200"/>
      <c r="CT38" s="200"/>
      <c r="CU38" s="200"/>
      <c r="CV38" s="200"/>
      <c r="CW38" s="200"/>
      <c r="CX38" s="200"/>
      <c r="CY38" s="200"/>
      <c r="CZ38" s="200"/>
      <c r="DA38" s="200"/>
      <c r="DB38" s="200"/>
      <c r="DC38" s="200"/>
      <c r="DD38" s="200"/>
      <c r="DE38" s="200"/>
      <c r="DF38" s="200"/>
      <c r="DG38" s="200"/>
      <c r="DH38" s="200"/>
      <c r="DI38" s="200"/>
      <c r="DJ38" s="200"/>
      <c r="DK38" s="200"/>
      <c r="DL38" s="200"/>
      <c r="DM38" s="200"/>
      <c r="DN38" s="200"/>
      <c r="DO38" s="200"/>
      <c r="DP38" s="200"/>
      <c r="DQ38" s="200"/>
      <c r="DR38" s="200"/>
      <c r="DS38" s="200"/>
      <c r="DT38" s="200"/>
      <c r="DU38" s="200"/>
      <c r="DV38" s="200"/>
      <c r="DW38" s="200"/>
      <c r="DX38" s="200"/>
      <c r="DY38" s="200"/>
      <c r="DZ38" s="200"/>
      <c r="EA38" s="200"/>
      <c r="EB38" s="200"/>
      <c r="EC38" s="200"/>
      <c r="ED38" s="200"/>
      <c r="EE38" s="200"/>
      <c r="EF38" s="200"/>
      <c r="EG38" s="200"/>
      <c r="EH38" s="200"/>
      <c r="EI38" s="200"/>
      <c r="EJ38" s="200"/>
      <c r="EK38" s="200"/>
      <c r="EL38" s="200"/>
      <c r="EM38" s="200"/>
      <c r="EN38" s="200"/>
      <c r="EO38" s="200"/>
      <c r="EP38" s="200"/>
      <c r="EQ38" s="200"/>
      <c r="ER38" s="200"/>
      <c r="ES38" s="200"/>
      <c r="ET38" s="200"/>
      <c r="EU38" s="200"/>
      <c r="EV38" s="200"/>
      <c r="EW38" s="200"/>
      <c r="EX38" s="200"/>
      <c r="EY38" s="200"/>
      <c r="EZ38" s="200"/>
      <c r="FA38" s="200"/>
      <c r="FB38" s="200"/>
      <c r="FC38" s="200"/>
      <c r="FD38" s="200"/>
      <c r="FE38" s="200"/>
      <c r="FF38" s="200"/>
      <c r="FG38" s="200"/>
      <c r="FH38" s="200"/>
      <c r="FI38" s="200"/>
      <c r="FJ38" s="200"/>
      <c r="FK38" s="200"/>
      <c r="FL38" s="200"/>
      <c r="FM38" s="200"/>
      <c r="FN38" s="200"/>
      <c r="FO38" s="200"/>
      <c r="FP38" s="200"/>
      <c r="FQ38" s="200"/>
      <c r="FR38" s="200"/>
      <c r="FS38" s="200"/>
      <c r="FT38" s="200"/>
      <c r="FU38" s="200"/>
      <c r="FV38" s="200"/>
      <c r="FW38" s="200"/>
      <c r="FX38" s="200"/>
      <c r="FY38" s="200"/>
      <c r="FZ38" s="200"/>
      <c r="GA38" s="200"/>
      <c r="GB38" s="200"/>
      <c r="GC38" s="200"/>
      <c r="GD38" s="200"/>
      <c r="GE38" s="200"/>
      <c r="GF38" s="200"/>
      <c r="GG38" s="200"/>
      <c r="GH38" s="200"/>
      <c r="GI38" s="200"/>
      <c r="GJ38" s="200"/>
      <c r="GK38" s="200"/>
      <c r="GL38" s="200"/>
      <c r="GM38" s="200"/>
      <c r="GN38" s="200"/>
      <c r="GO38" s="200"/>
      <c r="GP38" s="200"/>
      <c r="GQ38" s="200"/>
      <c r="GR38" s="200"/>
      <c r="GS38" s="200"/>
      <c r="GT38" s="200"/>
      <c r="GU38" s="200"/>
      <c r="GV38" s="200"/>
      <c r="GW38" s="200"/>
      <c r="GX38" s="200"/>
      <c r="GY38" s="200"/>
      <c r="GZ38" s="200"/>
      <c r="HA38" s="200"/>
      <c r="HB38" s="200"/>
      <c r="HC38" s="200"/>
      <c r="HD38" s="200"/>
      <c r="HE38" s="200"/>
      <c r="HF38" s="200"/>
      <c r="HG38" s="200"/>
      <c r="HH38" s="200"/>
      <c r="HI38" s="200"/>
      <c r="HJ38" s="200"/>
      <c r="HK38" s="200"/>
      <c r="HL38" s="200"/>
      <c r="HM38" s="200"/>
      <c r="HN38" s="200"/>
      <c r="HO38" s="200"/>
      <c r="HP38" s="200"/>
      <c r="HQ38" s="200"/>
      <c r="HR38" s="200"/>
      <c r="HS38" s="200"/>
      <c r="HT38" s="200"/>
      <c r="HU38" s="200"/>
      <c r="HV38" s="200"/>
      <c r="HW38" s="200"/>
      <c r="HX38" s="200"/>
      <c r="HY38" s="200"/>
      <c r="HZ38" s="200"/>
      <c r="IA38" s="200"/>
      <c r="IB38" s="200"/>
      <c r="IC38" s="200"/>
      <c r="ID38" s="200"/>
      <c r="IE38" s="200"/>
      <c r="IF38" s="200"/>
    </row>
    <row r="39" spans="1:240" s="193" customFormat="1" ht="23.25" customHeight="1" x14ac:dyDescent="0.35">
      <c r="A39" s="197" t="s">
        <v>167</v>
      </c>
      <c r="B39" s="210" t="s">
        <v>168</v>
      </c>
      <c r="C39" s="190" t="s">
        <v>169</v>
      </c>
      <c r="D39" s="191"/>
      <c r="E39" s="192"/>
    </row>
    <row r="40" spans="1:240" s="200" customFormat="1" ht="23.25" customHeight="1" x14ac:dyDescent="0.35">
      <c r="A40" s="227"/>
      <c r="B40" s="190"/>
      <c r="C40" s="190"/>
      <c r="D40" s="198"/>
      <c r="E40" s="199"/>
    </row>
    <row r="41" spans="1:240" ht="22.5" customHeight="1" x14ac:dyDescent="0.35">
      <c r="A41" s="206" t="s">
        <v>170</v>
      </c>
      <c r="B41" s="190"/>
      <c r="C41" s="190"/>
      <c r="D41" s="198"/>
      <c r="E41" s="211"/>
      <c r="F41" s="212"/>
      <c r="G41" s="212"/>
      <c r="H41" s="212"/>
      <c r="I41" s="212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0"/>
      <c r="AE41" s="200"/>
      <c r="AF41" s="200"/>
      <c r="AG41" s="200"/>
      <c r="AH41" s="200"/>
      <c r="AI41" s="200"/>
      <c r="AJ41" s="200"/>
      <c r="AK41" s="200"/>
      <c r="AL41" s="200"/>
      <c r="AM41" s="200"/>
      <c r="AN41" s="200"/>
      <c r="AO41" s="200"/>
      <c r="AP41" s="200"/>
      <c r="AQ41" s="200"/>
      <c r="AR41" s="200"/>
      <c r="AS41" s="200"/>
      <c r="AT41" s="200"/>
      <c r="AU41" s="200"/>
      <c r="AV41" s="200"/>
      <c r="AW41" s="200"/>
      <c r="AX41" s="200"/>
      <c r="AY41" s="200"/>
      <c r="AZ41" s="200"/>
      <c r="BA41" s="200"/>
      <c r="BB41" s="200"/>
      <c r="BC41" s="200"/>
      <c r="BD41" s="200"/>
      <c r="BE41" s="200"/>
      <c r="BF41" s="200"/>
      <c r="BG41" s="200"/>
      <c r="BH41" s="200"/>
      <c r="BI41" s="200"/>
      <c r="BJ41" s="200"/>
      <c r="BK41" s="200"/>
      <c r="BL41" s="200"/>
      <c r="BM41" s="200"/>
      <c r="BN41" s="200"/>
      <c r="BO41" s="200"/>
      <c r="BP41" s="200"/>
      <c r="BQ41" s="200"/>
      <c r="BR41" s="200"/>
      <c r="BS41" s="200"/>
      <c r="BT41" s="200"/>
      <c r="BU41" s="200"/>
      <c r="BV41" s="200"/>
      <c r="BW41" s="200"/>
      <c r="BX41" s="200"/>
      <c r="BY41" s="200"/>
      <c r="BZ41" s="200"/>
      <c r="CA41" s="200"/>
      <c r="CB41" s="200"/>
      <c r="CC41" s="200"/>
      <c r="CD41" s="200"/>
      <c r="CE41" s="200"/>
      <c r="CF41" s="200"/>
      <c r="CG41" s="200"/>
      <c r="CH41" s="200"/>
      <c r="CI41" s="200"/>
      <c r="CJ41" s="200"/>
      <c r="CK41" s="200"/>
      <c r="CL41" s="200"/>
      <c r="CM41" s="200"/>
      <c r="CN41" s="200"/>
      <c r="CO41" s="200"/>
      <c r="CP41" s="200"/>
      <c r="CQ41" s="200"/>
      <c r="CR41" s="200"/>
      <c r="CS41" s="200"/>
      <c r="CT41" s="200"/>
      <c r="CU41" s="200"/>
      <c r="CV41" s="200"/>
      <c r="CW41" s="200"/>
      <c r="CX41" s="200"/>
      <c r="CY41" s="200"/>
      <c r="CZ41" s="200"/>
      <c r="DA41" s="200"/>
      <c r="DB41" s="200"/>
      <c r="DC41" s="200"/>
      <c r="DD41" s="200"/>
      <c r="DE41" s="200"/>
      <c r="DF41" s="200"/>
      <c r="DG41" s="200"/>
      <c r="DH41" s="200"/>
      <c r="DI41" s="200"/>
      <c r="DJ41" s="200"/>
      <c r="DK41" s="200"/>
      <c r="DL41" s="200"/>
      <c r="DM41" s="200"/>
      <c r="DN41" s="200"/>
      <c r="DO41" s="200"/>
      <c r="DP41" s="200"/>
      <c r="DQ41" s="200"/>
      <c r="DR41" s="200"/>
      <c r="DS41" s="200"/>
      <c r="DT41" s="200"/>
      <c r="DU41" s="200"/>
      <c r="DV41" s="200"/>
      <c r="DW41" s="200"/>
      <c r="DX41" s="200"/>
      <c r="DY41" s="200"/>
      <c r="DZ41" s="200"/>
      <c r="EA41" s="200"/>
      <c r="EB41" s="200"/>
      <c r="EC41" s="200"/>
      <c r="ED41" s="200"/>
      <c r="EE41" s="200"/>
      <c r="EF41" s="200"/>
      <c r="EG41" s="200"/>
      <c r="EH41" s="200"/>
      <c r="EI41" s="200"/>
      <c r="EJ41" s="200"/>
      <c r="EK41" s="200"/>
      <c r="EL41" s="200"/>
      <c r="EM41" s="200"/>
      <c r="EN41" s="200"/>
      <c r="EO41" s="200"/>
      <c r="EP41" s="200"/>
      <c r="EQ41" s="200"/>
      <c r="ER41" s="200"/>
      <c r="ES41" s="200"/>
      <c r="ET41" s="200"/>
      <c r="EU41" s="200"/>
      <c r="EV41" s="200"/>
      <c r="EW41" s="200"/>
      <c r="EX41" s="200"/>
      <c r="EY41" s="200"/>
      <c r="EZ41" s="200"/>
      <c r="FA41" s="200"/>
      <c r="FB41" s="200"/>
      <c r="FC41" s="200"/>
      <c r="FD41" s="200"/>
      <c r="FE41" s="200"/>
      <c r="FF41" s="200"/>
      <c r="FG41" s="200"/>
      <c r="FH41" s="200"/>
      <c r="FI41" s="200"/>
      <c r="FJ41" s="200"/>
      <c r="FK41" s="200"/>
      <c r="FL41" s="200"/>
      <c r="FM41" s="200"/>
      <c r="FN41" s="200"/>
      <c r="FO41" s="200"/>
      <c r="FP41" s="200"/>
      <c r="FQ41" s="200"/>
      <c r="FR41" s="200"/>
      <c r="FS41" s="200"/>
      <c r="FT41" s="200"/>
      <c r="FU41" s="200"/>
      <c r="FV41" s="200"/>
      <c r="FW41" s="200"/>
      <c r="FX41" s="200"/>
      <c r="FY41" s="200"/>
      <c r="FZ41" s="200"/>
      <c r="GA41" s="200"/>
      <c r="GB41" s="200"/>
      <c r="GC41" s="200"/>
      <c r="GD41" s="200"/>
      <c r="GE41" s="200"/>
      <c r="GF41" s="200"/>
      <c r="GG41" s="200"/>
      <c r="GH41" s="200"/>
      <c r="GI41" s="200"/>
      <c r="GJ41" s="200"/>
      <c r="GK41" s="200"/>
      <c r="GL41" s="200"/>
      <c r="GM41" s="200"/>
      <c r="GN41" s="200"/>
      <c r="GO41" s="200"/>
      <c r="GP41" s="200"/>
      <c r="GQ41" s="200"/>
      <c r="GR41" s="200"/>
      <c r="GS41" s="200"/>
      <c r="GT41" s="200"/>
      <c r="GU41" s="200"/>
      <c r="GV41" s="200"/>
      <c r="GW41" s="200"/>
      <c r="GX41" s="200"/>
      <c r="GY41" s="200"/>
      <c r="GZ41" s="200"/>
      <c r="HA41" s="200"/>
      <c r="HB41" s="200"/>
      <c r="HC41" s="200"/>
      <c r="HD41" s="200"/>
      <c r="HE41" s="200"/>
      <c r="HF41" s="200"/>
      <c r="HG41" s="200"/>
      <c r="HH41" s="200"/>
      <c r="HI41" s="200"/>
      <c r="HJ41" s="200"/>
      <c r="HK41" s="200"/>
      <c r="HL41" s="200"/>
      <c r="HM41" s="200"/>
      <c r="HN41" s="200"/>
      <c r="HO41" s="200"/>
      <c r="HP41" s="200"/>
      <c r="HQ41" s="200"/>
      <c r="HR41" s="200"/>
      <c r="HS41" s="200"/>
      <c r="HT41" s="200"/>
      <c r="HU41" s="200"/>
      <c r="HV41" s="200"/>
      <c r="HW41" s="200"/>
      <c r="HX41" s="200"/>
      <c r="HY41" s="200"/>
      <c r="HZ41" s="200"/>
      <c r="IA41" s="200"/>
      <c r="IB41" s="200"/>
      <c r="IC41" s="200"/>
      <c r="ID41" s="200"/>
      <c r="IE41" s="200"/>
      <c r="IF41" s="200"/>
    </row>
    <row r="42" spans="1:240" ht="22.5" customHeight="1" x14ac:dyDescent="0.35">
      <c r="A42" s="197" t="s">
        <v>171</v>
      </c>
      <c r="B42" s="210" t="s">
        <v>172</v>
      </c>
      <c r="C42" s="190" t="s">
        <v>173</v>
      </c>
      <c r="D42" s="216"/>
      <c r="E42" s="211"/>
      <c r="F42" s="212"/>
      <c r="G42" s="212"/>
      <c r="H42" s="212"/>
      <c r="I42" s="212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0"/>
      <c r="AE42" s="200"/>
      <c r="AF42" s="200"/>
      <c r="AG42" s="200"/>
      <c r="AH42" s="200"/>
      <c r="AI42" s="200"/>
      <c r="AJ42" s="200"/>
      <c r="AK42" s="200"/>
      <c r="AL42" s="200"/>
      <c r="AM42" s="200"/>
      <c r="AN42" s="200"/>
      <c r="AO42" s="200"/>
      <c r="AP42" s="200"/>
      <c r="AQ42" s="200"/>
      <c r="AR42" s="200"/>
      <c r="AS42" s="200"/>
      <c r="AT42" s="200"/>
      <c r="AU42" s="200"/>
      <c r="AV42" s="200"/>
      <c r="AW42" s="200"/>
      <c r="AX42" s="200"/>
      <c r="AY42" s="200"/>
      <c r="AZ42" s="200"/>
      <c r="BA42" s="200"/>
      <c r="BB42" s="200"/>
      <c r="BC42" s="200"/>
      <c r="BD42" s="200"/>
      <c r="BE42" s="200"/>
      <c r="BF42" s="200"/>
      <c r="BG42" s="200"/>
      <c r="BH42" s="200"/>
      <c r="BI42" s="200"/>
      <c r="BJ42" s="200"/>
      <c r="BK42" s="200"/>
      <c r="BL42" s="200"/>
      <c r="BM42" s="200"/>
      <c r="BN42" s="200"/>
      <c r="BO42" s="200"/>
      <c r="BP42" s="200"/>
      <c r="BQ42" s="200"/>
      <c r="BR42" s="200"/>
      <c r="BS42" s="200"/>
      <c r="BT42" s="200"/>
      <c r="BU42" s="200"/>
      <c r="BV42" s="200"/>
      <c r="BW42" s="200"/>
      <c r="BX42" s="200"/>
      <c r="BY42" s="200"/>
      <c r="BZ42" s="200"/>
      <c r="CA42" s="200"/>
      <c r="CB42" s="200"/>
      <c r="CC42" s="200"/>
      <c r="CD42" s="200"/>
      <c r="CE42" s="200"/>
      <c r="CF42" s="200"/>
      <c r="CG42" s="200"/>
      <c r="CH42" s="200"/>
      <c r="CI42" s="200"/>
      <c r="CJ42" s="200"/>
      <c r="CK42" s="200"/>
      <c r="CL42" s="200"/>
      <c r="CM42" s="200"/>
      <c r="CN42" s="200"/>
      <c r="CO42" s="200"/>
      <c r="CP42" s="200"/>
      <c r="CQ42" s="200"/>
      <c r="CR42" s="200"/>
      <c r="CS42" s="200"/>
      <c r="CT42" s="200"/>
      <c r="CU42" s="200"/>
      <c r="CV42" s="200"/>
      <c r="CW42" s="200"/>
      <c r="CX42" s="200"/>
      <c r="CY42" s="200"/>
      <c r="CZ42" s="200"/>
      <c r="DA42" s="200"/>
      <c r="DB42" s="200"/>
      <c r="DC42" s="200"/>
      <c r="DD42" s="200"/>
      <c r="DE42" s="200"/>
      <c r="DF42" s="200"/>
      <c r="DG42" s="200"/>
      <c r="DH42" s="200"/>
      <c r="DI42" s="200"/>
      <c r="DJ42" s="200"/>
      <c r="DK42" s="200"/>
      <c r="DL42" s="200"/>
      <c r="DM42" s="200"/>
      <c r="DN42" s="200"/>
      <c r="DO42" s="200"/>
      <c r="DP42" s="200"/>
      <c r="DQ42" s="200"/>
      <c r="DR42" s="200"/>
      <c r="DS42" s="200"/>
      <c r="DT42" s="200"/>
      <c r="DU42" s="200"/>
      <c r="DV42" s="200"/>
      <c r="DW42" s="200"/>
      <c r="DX42" s="200"/>
      <c r="DY42" s="200"/>
      <c r="DZ42" s="200"/>
      <c r="EA42" s="200"/>
      <c r="EB42" s="200"/>
      <c r="EC42" s="200"/>
      <c r="ED42" s="200"/>
      <c r="EE42" s="200"/>
      <c r="EF42" s="200"/>
      <c r="EG42" s="200"/>
      <c r="EH42" s="200"/>
      <c r="EI42" s="200"/>
      <c r="EJ42" s="200"/>
      <c r="EK42" s="200"/>
      <c r="EL42" s="200"/>
      <c r="EM42" s="200"/>
      <c r="EN42" s="200"/>
      <c r="EO42" s="200"/>
      <c r="EP42" s="200"/>
      <c r="EQ42" s="200"/>
      <c r="ER42" s="200"/>
      <c r="ES42" s="200"/>
      <c r="ET42" s="200"/>
      <c r="EU42" s="200"/>
      <c r="EV42" s="200"/>
      <c r="EW42" s="200"/>
      <c r="EX42" s="200"/>
      <c r="EY42" s="200"/>
      <c r="EZ42" s="200"/>
      <c r="FA42" s="200"/>
      <c r="FB42" s="200"/>
      <c r="FC42" s="200"/>
      <c r="FD42" s="200"/>
      <c r="FE42" s="200"/>
      <c r="FF42" s="200"/>
      <c r="FG42" s="200"/>
      <c r="FH42" s="200"/>
      <c r="FI42" s="200"/>
      <c r="FJ42" s="200"/>
      <c r="FK42" s="200"/>
      <c r="FL42" s="200"/>
      <c r="FM42" s="200"/>
      <c r="FN42" s="200"/>
      <c r="FO42" s="200"/>
      <c r="FP42" s="200"/>
      <c r="FQ42" s="200"/>
      <c r="FR42" s="200"/>
      <c r="FS42" s="200"/>
      <c r="FT42" s="200"/>
      <c r="FU42" s="200"/>
      <c r="FV42" s="200"/>
      <c r="FW42" s="200"/>
      <c r="FX42" s="200"/>
      <c r="FY42" s="200"/>
      <c r="FZ42" s="200"/>
      <c r="GA42" s="200"/>
      <c r="GB42" s="200"/>
      <c r="GC42" s="200"/>
      <c r="GD42" s="200"/>
      <c r="GE42" s="200"/>
      <c r="GF42" s="200"/>
      <c r="GG42" s="200"/>
      <c r="GH42" s="200"/>
      <c r="GI42" s="200"/>
      <c r="GJ42" s="200"/>
      <c r="GK42" s="200"/>
      <c r="GL42" s="200"/>
      <c r="GM42" s="200"/>
      <c r="GN42" s="200"/>
      <c r="GO42" s="200"/>
      <c r="GP42" s="200"/>
      <c r="GQ42" s="200"/>
      <c r="GR42" s="200"/>
      <c r="GS42" s="200"/>
      <c r="GT42" s="200"/>
      <c r="GU42" s="200"/>
      <c r="GV42" s="200"/>
      <c r="GW42" s="200"/>
      <c r="GX42" s="200"/>
      <c r="GY42" s="200"/>
      <c r="GZ42" s="200"/>
      <c r="HA42" s="200"/>
      <c r="HB42" s="200"/>
      <c r="HC42" s="200"/>
      <c r="HD42" s="200"/>
      <c r="HE42" s="200"/>
      <c r="HF42" s="200"/>
      <c r="HG42" s="200"/>
      <c r="HH42" s="200"/>
      <c r="HI42" s="200"/>
      <c r="HJ42" s="200"/>
      <c r="HK42" s="200"/>
      <c r="HL42" s="200"/>
      <c r="HM42" s="200"/>
      <c r="HN42" s="200"/>
      <c r="HO42" s="200"/>
      <c r="HP42" s="200"/>
      <c r="HQ42" s="200"/>
      <c r="HR42" s="200"/>
      <c r="HS42" s="200"/>
      <c r="HT42" s="200"/>
      <c r="HU42" s="200"/>
      <c r="HV42" s="200"/>
      <c r="HW42" s="200"/>
      <c r="HX42" s="200"/>
      <c r="HY42" s="200"/>
      <c r="HZ42" s="200"/>
      <c r="IA42" s="200"/>
      <c r="IB42" s="200"/>
      <c r="IC42" s="200"/>
      <c r="ID42" s="200"/>
      <c r="IE42" s="200"/>
      <c r="IF42" s="200"/>
    </row>
    <row r="43" spans="1:240" ht="22.5" customHeight="1" x14ac:dyDescent="0.35">
      <c r="A43" s="227"/>
      <c r="B43" s="228"/>
      <c r="C43" s="228"/>
      <c r="D43" s="229"/>
      <c r="E43" s="211"/>
      <c r="F43" s="212"/>
      <c r="G43" s="212"/>
      <c r="H43" s="212"/>
      <c r="I43" s="212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0"/>
      <c r="AE43" s="200"/>
      <c r="AF43" s="200"/>
      <c r="AG43" s="200"/>
      <c r="AH43" s="200"/>
      <c r="AI43" s="200"/>
      <c r="AJ43" s="200"/>
      <c r="AK43" s="200"/>
      <c r="AL43" s="200"/>
      <c r="AM43" s="200"/>
      <c r="AN43" s="200"/>
      <c r="AO43" s="200"/>
      <c r="AP43" s="200"/>
      <c r="AQ43" s="200"/>
      <c r="AR43" s="200"/>
      <c r="AS43" s="200"/>
      <c r="AT43" s="200"/>
      <c r="AU43" s="200"/>
      <c r="AV43" s="200"/>
      <c r="AW43" s="200"/>
      <c r="AX43" s="200"/>
      <c r="AY43" s="200"/>
      <c r="AZ43" s="200"/>
      <c r="BA43" s="200"/>
      <c r="BB43" s="200"/>
      <c r="BC43" s="200"/>
      <c r="BD43" s="200"/>
      <c r="BE43" s="200"/>
      <c r="BF43" s="200"/>
      <c r="BG43" s="200"/>
      <c r="BH43" s="200"/>
      <c r="BI43" s="200"/>
      <c r="BJ43" s="200"/>
      <c r="BK43" s="200"/>
      <c r="BL43" s="200"/>
      <c r="BM43" s="200"/>
      <c r="BN43" s="200"/>
      <c r="BO43" s="200"/>
      <c r="BP43" s="200"/>
      <c r="BQ43" s="200"/>
      <c r="BR43" s="200"/>
      <c r="BS43" s="200"/>
      <c r="BT43" s="200"/>
      <c r="BU43" s="200"/>
      <c r="BV43" s="200"/>
      <c r="BW43" s="200"/>
      <c r="BX43" s="200"/>
      <c r="BY43" s="200"/>
      <c r="BZ43" s="200"/>
      <c r="CA43" s="200"/>
      <c r="CB43" s="200"/>
      <c r="CC43" s="200"/>
      <c r="CD43" s="200"/>
      <c r="CE43" s="200"/>
      <c r="CF43" s="200"/>
      <c r="CG43" s="200"/>
      <c r="CH43" s="200"/>
      <c r="CI43" s="200"/>
      <c r="CJ43" s="200"/>
      <c r="CK43" s="200"/>
      <c r="CL43" s="200"/>
      <c r="CM43" s="200"/>
      <c r="CN43" s="200"/>
      <c r="CO43" s="200"/>
      <c r="CP43" s="200"/>
      <c r="CQ43" s="200"/>
      <c r="CR43" s="200"/>
      <c r="CS43" s="200"/>
      <c r="CT43" s="200"/>
      <c r="CU43" s="200"/>
      <c r="CV43" s="200"/>
      <c r="CW43" s="200"/>
      <c r="CX43" s="200"/>
      <c r="CY43" s="200"/>
      <c r="CZ43" s="200"/>
      <c r="DA43" s="200"/>
      <c r="DB43" s="200"/>
      <c r="DC43" s="200"/>
      <c r="DD43" s="200"/>
      <c r="DE43" s="200"/>
      <c r="DF43" s="200"/>
      <c r="DG43" s="200"/>
      <c r="DH43" s="200"/>
      <c r="DI43" s="200"/>
      <c r="DJ43" s="200"/>
      <c r="DK43" s="200"/>
      <c r="DL43" s="200"/>
      <c r="DM43" s="200"/>
      <c r="DN43" s="200"/>
      <c r="DO43" s="200"/>
      <c r="DP43" s="200"/>
      <c r="DQ43" s="200"/>
      <c r="DR43" s="200"/>
      <c r="DS43" s="200"/>
      <c r="DT43" s="200"/>
      <c r="DU43" s="200"/>
      <c r="DV43" s="200"/>
      <c r="DW43" s="200"/>
      <c r="DX43" s="200"/>
      <c r="DY43" s="200"/>
      <c r="DZ43" s="200"/>
      <c r="EA43" s="200"/>
      <c r="EB43" s="200"/>
      <c r="EC43" s="200"/>
      <c r="ED43" s="200"/>
      <c r="EE43" s="200"/>
      <c r="EF43" s="200"/>
      <c r="EG43" s="200"/>
      <c r="EH43" s="200"/>
      <c r="EI43" s="200"/>
      <c r="EJ43" s="200"/>
      <c r="EK43" s="200"/>
      <c r="EL43" s="200"/>
      <c r="EM43" s="200"/>
      <c r="EN43" s="200"/>
      <c r="EO43" s="200"/>
      <c r="EP43" s="200"/>
      <c r="EQ43" s="200"/>
      <c r="ER43" s="200"/>
      <c r="ES43" s="200"/>
      <c r="ET43" s="200"/>
      <c r="EU43" s="200"/>
      <c r="EV43" s="200"/>
      <c r="EW43" s="200"/>
      <c r="EX43" s="200"/>
      <c r="EY43" s="200"/>
      <c r="EZ43" s="200"/>
      <c r="FA43" s="200"/>
      <c r="FB43" s="200"/>
      <c r="FC43" s="200"/>
      <c r="FD43" s="200"/>
      <c r="FE43" s="200"/>
      <c r="FF43" s="200"/>
      <c r="FG43" s="200"/>
      <c r="FH43" s="200"/>
      <c r="FI43" s="200"/>
      <c r="FJ43" s="200"/>
      <c r="FK43" s="200"/>
      <c r="FL43" s="200"/>
      <c r="FM43" s="200"/>
      <c r="FN43" s="200"/>
      <c r="FO43" s="200"/>
      <c r="FP43" s="200"/>
      <c r="FQ43" s="200"/>
      <c r="FR43" s="200"/>
      <c r="FS43" s="200"/>
      <c r="FT43" s="200"/>
      <c r="FU43" s="200"/>
      <c r="FV43" s="200"/>
      <c r="FW43" s="200"/>
      <c r="FX43" s="200"/>
      <c r="FY43" s="200"/>
      <c r="FZ43" s="200"/>
      <c r="GA43" s="200"/>
      <c r="GB43" s="200"/>
      <c r="GC43" s="200"/>
      <c r="GD43" s="200"/>
      <c r="GE43" s="200"/>
      <c r="GF43" s="200"/>
      <c r="GG43" s="200"/>
      <c r="GH43" s="200"/>
      <c r="GI43" s="200"/>
      <c r="GJ43" s="200"/>
      <c r="GK43" s="200"/>
      <c r="GL43" s="200"/>
      <c r="GM43" s="200"/>
      <c r="GN43" s="200"/>
      <c r="GO43" s="200"/>
      <c r="GP43" s="200"/>
      <c r="GQ43" s="200"/>
      <c r="GR43" s="200"/>
      <c r="GS43" s="200"/>
      <c r="GT43" s="200"/>
      <c r="GU43" s="200"/>
      <c r="GV43" s="200"/>
      <c r="GW43" s="200"/>
      <c r="GX43" s="200"/>
      <c r="GY43" s="200"/>
      <c r="GZ43" s="200"/>
      <c r="HA43" s="200"/>
      <c r="HB43" s="200"/>
      <c r="HC43" s="200"/>
      <c r="HD43" s="200"/>
      <c r="HE43" s="200"/>
      <c r="HF43" s="200"/>
      <c r="HG43" s="200"/>
      <c r="HH43" s="200"/>
      <c r="HI43" s="200"/>
      <c r="HJ43" s="200"/>
      <c r="HK43" s="200"/>
      <c r="HL43" s="200"/>
      <c r="HM43" s="200"/>
      <c r="HN43" s="200"/>
      <c r="HO43" s="200"/>
      <c r="HP43" s="200"/>
      <c r="HQ43" s="200"/>
      <c r="HR43" s="200"/>
      <c r="HS43" s="200"/>
      <c r="HT43" s="200"/>
      <c r="HU43" s="200"/>
      <c r="HV43" s="200"/>
      <c r="HW43" s="200"/>
      <c r="HX43" s="200"/>
      <c r="HY43" s="200"/>
      <c r="HZ43" s="200"/>
      <c r="IA43" s="200"/>
      <c r="IB43" s="200"/>
      <c r="IC43" s="200"/>
      <c r="ID43" s="200"/>
      <c r="IE43" s="200"/>
      <c r="IF43" s="200"/>
    </row>
    <row r="44" spans="1:240" x14ac:dyDescent="0.35">
      <c r="A44" s="206" t="s">
        <v>174</v>
      </c>
      <c r="B44" s="190"/>
      <c r="C44" s="210"/>
      <c r="D44" s="216"/>
      <c r="E44" s="211"/>
      <c r="F44" s="212"/>
      <c r="G44" s="212"/>
      <c r="H44" s="212"/>
      <c r="I44" s="212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0"/>
      <c r="AE44" s="200"/>
      <c r="AF44" s="200"/>
      <c r="AG44" s="200"/>
      <c r="AH44" s="200"/>
      <c r="AI44" s="200"/>
      <c r="AJ44" s="200"/>
      <c r="AK44" s="200"/>
      <c r="AL44" s="200"/>
      <c r="AM44" s="200"/>
      <c r="AN44" s="200"/>
      <c r="AO44" s="200"/>
      <c r="AP44" s="200"/>
      <c r="AQ44" s="200"/>
      <c r="AR44" s="200"/>
      <c r="AS44" s="200"/>
      <c r="AT44" s="200"/>
      <c r="AU44" s="200"/>
      <c r="AV44" s="200"/>
      <c r="AW44" s="200"/>
      <c r="AX44" s="200"/>
      <c r="AY44" s="200"/>
      <c r="AZ44" s="200"/>
      <c r="BA44" s="200"/>
      <c r="BB44" s="200"/>
      <c r="BC44" s="200"/>
      <c r="BD44" s="200"/>
      <c r="BE44" s="200"/>
      <c r="BF44" s="200"/>
      <c r="BG44" s="200"/>
      <c r="BH44" s="200"/>
      <c r="BI44" s="200"/>
      <c r="BJ44" s="200"/>
      <c r="BK44" s="200"/>
      <c r="BL44" s="200"/>
      <c r="BM44" s="200"/>
      <c r="BN44" s="200"/>
      <c r="BO44" s="200"/>
      <c r="BP44" s="200"/>
      <c r="BQ44" s="200"/>
      <c r="BR44" s="200"/>
      <c r="BS44" s="200"/>
      <c r="BT44" s="200"/>
      <c r="BU44" s="200"/>
      <c r="BV44" s="200"/>
      <c r="BW44" s="200"/>
      <c r="BX44" s="200"/>
      <c r="BY44" s="200"/>
      <c r="BZ44" s="200"/>
      <c r="CA44" s="200"/>
      <c r="CB44" s="200"/>
      <c r="CC44" s="200"/>
      <c r="CD44" s="200"/>
      <c r="CE44" s="200"/>
      <c r="CF44" s="200"/>
      <c r="CG44" s="200"/>
      <c r="CH44" s="200"/>
      <c r="CI44" s="200"/>
      <c r="CJ44" s="200"/>
      <c r="CK44" s="200"/>
      <c r="CL44" s="200"/>
      <c r="CM44" s="200"/>
      <c r="CN44" s="200"/>
      <c r="CO44" s="200"/>
      <c r="CP44" s="200"/>
      <c r="CQ44" s="200"/>
      <c r="CR44" s="200"/>
      <c r="CS44" s="200"/>
      <c r="CT44" s="200"/>
      <c r="CU44" s="200"/>
      <c r="CV44" s="200"/>
      <c r="CW44" s="200"/>
      <c r="CX44" s="200"/>
      <c r="CY44" s="200"/>
      <c r="CZ44" s="200"/>
      <c r="DA44" s="200"/>
      <c r="DB44" s="200"/>
      <c r="DC44" s="200"/>
      <c r="DD44" s="200"/>
      <c r="DE44" s="200"/>
      <c r="DF44" s="200"/>
      <c r="DG44" s="200"/>
      <c r="DH44" s="200"/>
      <c r="DI44" s="200"/>
      <c r="DJ44" s="200"/>
      <c r="DK44" s="200"/>
      <c r="DL44" s="200"/>
      <c r="DM44" s="200"/>
      <c r="DN44" s="200"/>
      <c r="DO44" s="200"/>
      <c r="DP44" s="200"/>
      <c r="DQ44" s="200"/>
      <c r="DR44" s="200"/>
      <c r="DS44" s="200"/>
      <c r="DT44" s="200"/>
      <c r="DU44" s="200"/>
      <c r="DV44" s="200"/>
      <c r="DW44" s="200"/>
      <c r="DX44" s="200"/>
      <c r="DY44" s="200"/>
      <c r="DZ44" s="200"/>
      <c r="EA44" s="200"/>
      <c r="EB44" s="200"/>
      <c r="EC44" s="200"/>
      <c r="ED44" s="200"/>
      <c r="EE44" s="200"/>
      <c r="EF44" s="200"/>
      <c r="EG44" s="200"/>
      <c r="EH44" s="200"/>
      <c r="EI44" s="200"/>
      <c r="EJ44" s="200"/>
      <c r="EK44" s="200"/>
      <c r="EL44" s="200"/>
      <c r="EM44" s="200"/>
      <c r="EN44" s="200"/>
      <c r="EO44" s="200"/>
      <c r="EP44" s="200"/>
      <c r="EQ44" s="200"/>
      <c r="ER44" s="200"/>
      <c r="ES44" s="200"/>
      <c r="ET44" s="200"/>
      <c r="EU44" s="200"/>
      <c r="EV44" s="200"/>
      <c r="EW44" s="200"/>
      <c r="EX44" s="200"/>
      <c r="EY44" s="200"/>
      <c r="EZ44" s="200"/>
      <c r="FA44" s="200"/>
      <c r="FB44" s="200"/>
      <c r="FC44" s="200"/>
      <c r="FD44" s="200"/>
      <c r="FE44" s="200"/>
      <c r="FF44" s="200"/>
      <c r="FG44" s="200"/>
      <c r="FH44" s="200"/>
      <c r="FI44" s="200"/>
      <c r="FJ44" s="200"/>
      <c r="FK44" s="200"/>
      <c r="FL44" s="200"/>
      <c r="FM44" s="200"/>
      <c r="FN44" s="200"/>
      <c r="FO44" s="200"/>
      <c r="FP44" s="200"/>
      <c r="FQ44" s="200"/>
      <c r="FR44" s="200"/>
      <c r="FS44" s="200"/>
      <c r="FT44" s="200"/>
      <c r="FU44" s="200"/>
      <c r="FV44" s="200"/>
      <c r="FW44" s="200"/>
      <c r="FX44" s="200"/>
      <c r="FY44" s="200"/>
      <c r="FZ44" s="200"/>
      <c r="GA44" s="200"/>
      <c r="GB44" s="200"/>
      <c r="GC44" s="200"/>
      <c r="GD44" s="200"/>
      <c r="GE44" s="200"/>
      <c r="GF44" s="200"/>
      <c r="GG44" s="200"/>
      <c r="GH44" s="200"/>
      <c r="GI44" s="200"/>
      <c r="GJ44" s="200"/>
      <c r="GK44" s="200"/>
      <c r="GL44" s="200"/>
      <c r="GM44" s="200"/>
      <c r="GN44" s="200"/>
      <c r="GO44" s="200"/>
      <c r="GP44" s="200"/>
      <c r="GQ44" s="200"/>
      <c r="GR44" s="200"/>
      <c r="GS44" s="200"/>
      <c r="GT44" s="200"/>
      <c r="GU44" s="200"/>
      <c r="GV44" s="200"/>
      <c r="GW44" s="200"/>
      <c r="GX44" s="200"/>
      <c r="GY44" s="200"/>
      <c r="GZ44" s="200"/>
      <c r="HA44" s="200"/>
      <c r="HB44" s="200"/>
      <c r="HC44" s="200"/>
      <c r="HD44" s="200"/>
      <c r="HE44" s="200"/>
      <c r="HF44" s="200"/>
      <c r="HG44" s="200"/>
      <c r="HH44" s="200"/>
      <c r="HI44" s="200"/>
      <c r="HJ44" s="200"/>
      <c r="HK44" s="200"/>
      <c r="HL44" s="200"/>
      <c r="HM44" s="200"/>
      <c r="HN44" s="200"/>
      <c r="HO44" s="200"/>
      <c r="HP44" s="200"/>
      <c r="HQ44" s="200"/>
      <c r="HR44" s="200"/>
      <c r="HS44" s="200"/>
      <c r="HT44" s="200"/>
      <c r="HU44" s="200"/>
      <c r="HV44" s="200"/>
      <c r="HW44" s="200"/>
      <c r="HX44" s="200"/>
      <c r="HY44" s="200"/>
      <c r="HZ44" s="200"/>
      <c r="IA44" s="200"/>
      <c r="IB44" s="200"/>
      <c r="IC44" s="200"/>
      <c r="ID44" s="200"/>
      <c r="IE44" s="200"/>
      <c r="IF44" s="200"/>
    </row>
    <row r="45" spans="1:240" ht="22.5" customHeight="1" x14ac:dyDescent="0.35">
      <c r="A45" s="197" t="s">
        <v>175</v>
      </c>
      <c r="B45" s="210" t="s">
        <v>176</v>
      </c>
      <c r="C45" s="190" t="s">
        <v>177</v>
      </c>
      <c r="D45" s="216"/>
      <c r="E45" s="211"/>
      <c r="F45" s="212"/>
      <c r="G45" s="212"/>
      <c r="H45" s="212"/>
      <c r="I45" s="212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0"/>
      <c r="AE45" s="200"/>
      <c r="AF45" s="200"/>
      <c r="AG45" s="200"/>
      <c r="AH45" s="200"/>
      <c r="AI45" s="200"/>
      <c r="AJ45" s="200"/>
      <c r="AK45" s="200"/>
      <c r="AL45" s="200"/>
      <c r="AM45" s="200"/>
      <c r="AN45" s="200"/>
      <c r="AO45" s="200"/>
      <c r="AP45" s="200"/>
      <c r="AQ45" s="200"/>
      <c r="AR45" s="200"/>
      <c r="AS45" s="200"/>
      <c r="AT45" s="200"/>
      <c r="AU45" s="200"/>
      <c r="AV45" s="200"/>
      <c r="AW45" s="200"/>
      <c r="AX45" s="200"/>
      <c r="AY45" s="200"/>
      <c r="AZ45" s="200"/>
      <c r="BA45" s="200"/>
      <c r="BB45" s="200"/>
      <c r="BC45" s="200"/>
      <c r="BD45" s="200"/>
      <c r="BE45" s="200"/>
      <c r="BF45" s="200"/>
      <c r="BG45" s="200"/>
      <c r="BH45" s="200"/>
      <c r="BI45" s="200"/>
      <c r="BJ45" s="200"/>
      <c r="BK45" s="200"/>
      <c r="BL45" s="200"/>
      <c r="BM45" s="200"/>
      <c r="BN45" s="200"/>
      <c r="BO45" s="200"/>
      <c r="BP45" s="200"/>
      <c r="BQ45" s="200"/>
      <c r="BR45" s="200"/>
      <c r="BS45" s="200"/>
      <c r="BT45" s="200"/>
      <c r="BU45" s="200"/>
      <c r="BV45" s="200"/>
      <c r="BW45" s="200"/>
      <c r="BX45" s="200"/>
      <c r="BY45" s="200"/>
      <c r="BZ45" s="200"/>
      <c r="CA45" s="200"/>
      <c r="CB45" s="200"/>
      <c r="CC45" s="200"/>
      <c r="CD45" s="200"/>
      <c r="CE45" s="200"/>
      <c r="CF45" s="200"/>
      <c r="CG45" s="200"/>
      <c r="CH45" s="200"/>
      <c r="CI45" s="200"/>
      <c r="CJ45" s="200"/>
      <c r="CK45" s="200"/>
      <c r="CL45" s="200"/>
      <c r="CM45" s="200"/>
      <c r="CN45" s="200"/>
      <c r="CO45" s="200"/>
      <c r="CP45" s="200"/>
      <c r="CQ45" s="200"/>
      <c r="CR45" s="200"/>
      <c r="CS45" s="200"/>
      <c r="CT45" s="200"/>
      <c r="CU45" s="200"/>
      <c r="CV45" s="200"/>
      <c r="CW45" s="200"/>
      <c r="CX45" s="200"/>
      <c r="CY45" s="200"/>
      <c r="CZ45" s="200"/>
      <c r="DA45" s="200"/>
      <c r="DB45" s="200"/>
      <c r="DC45" s="200"/>
      <c r="DD45" s="200"/>
      <c r="DE45" s="200"/>
      <c r="DF45" s="200"/>
      <c r="DG45" s="200"/>
      <c r="DH45" s="200"/>
      <c r="DI45" s="200"/>
      <c r="DJ45" s="200"/>
      <c r="DK45" s="200"/>
      <c r="DL45" s="200"/>
      <c r="DM45" s="200"/>
      <c r="DN45" s="200"/>
      <c r="DO45" s="200"/>
      <c r="DP45" s="200"/>
      <c r="DQ45" s="200"/>
      <c r="DR45" s="200"/>
      <c r="DS45" s="200"/>
      <c r="DT45" s="200"/>
      <c r="DU45" s="200"/>
      <c r="DV45" s="200"/>
      <c r="DW45" s="200"/>
      <c r="DX45" s="200"/>
      <c r="DY45" s="200"/>
      <c r="DZ45" s="200"/>
      <c r="EA45" s="200"/>
      <c r="EB45" s="200"/>
      <c r="EC45" s="200"/>
      <c r="ED45" s="200"/>
      <c r="EE45" s="200"/>
      <c r="EF45" s="200"/>
      <c r="EG45" s="200"/>
      <c r="EH45" s="200"/>
      <c r="EI45" s="200"/>
      <c r="EJ45" s="200"/>
      <c r="EK45" s="200"/>
      <c r="EL45" s="200"/>
      <c r="EM45" s="200"/>
      <c r="EN45" s="200"/>
      <c r="EO45" s="200"/>
      <c r="EP45" s="200"/>
      <c r="EQ45" s="200"/>
      <c r="ER45" s="200"/>
      <c r="ES45" s="200"/>
      <c r="ET45" s="200"/>
      <c r="EU45" s="200"/>
      <c r="EV45" s="200"/>
      <c r="EW45" s="200"/>
      <c r="EX45" s="200"/>
      <c r="EY45" s="200"/>
      <c r="EZ45" s="200"/>
      <c r="FA45" s="200"/>
      <c r="FB45" s="200"/>
      <c r="FC45" s="200"/>
      <c r="FD45" s="200"/>
      <c r="FE45" s="200"/>
      <c r="FF45" s="200"/>
      <c r="FG45" s="200"/>
      <c r="FH45" s="200"/>
      <c r="FI45" s="200"/>
      <c r="FJ45" s="200"/>
      <c r="FK45" s="200"/>
      <c r="FL45" s="200"/>
      <c r="FM45" s="200"/>
      <c r="FN45" s="200"/>
      <c r="FO45" s="200"/>
      <c r="FP45" s="200"/>
      <c r="FQ45" s="200"/>
      <c r="FR45" s="200"/>
      <c r="FS45" s="200"/>
      <c r="FT45" s="200"/>
      <c r="FU45" s="200"/>
      <c r="FV45" s="200"/>
      <c r="FW45" s="200"/>
      <c r="FX45" s="200"/>
      <c r="FY45" s="200"/>
      <c r="FZ45" s="200"/>
      <c r="GA45" s="200"/>
      <c r="GB45" s="200"/>
      <c r="GC45" s="200"/>
      <c r="GD45" s="200"/>
      <c r="GE45" s="200"/>
      <c r="GF45" s="200"/>
      <c r="GG45" s="200"/>
      <c r="GH45" s="200"/>
      <c r="GI45" s="200"/>
      <c r="GJ45" s="200"/>
      <c r="GK45" s="200"/>
      <c r="GL45" s="200"/>
      <c r="GM45" s="200"/>
      <c r="GN45" s="200"/>
      <c r="GO45" s="200"/>
      <c r="GP45" s="200"/>
      <c r="GQ45" s="200"/>
      <c r="GR45" s="200"/>
      <c r="GS45" s="200"/>
      <c r="GT45" s="200"/>
      <c r="GU45" s="200"/>
      <c r="GV45" s="200"/>
      <c r="GW45" s="200"/>
      <c r="GX45" s="200"/>
      <c r="GY45" s="200"/>
      <c r="GZ45" s="200"/>
      <c r="HA45" s="200"/>
      <c r="HB45" s="200"/>
      <c r="HC45" s="200"/>
      <c r="HD45" s="200"/>
      <c r="HE45" s="200"/>
      <c r="HF45" s="200"/>
      <c r="HG45" s="200"/>
      <c r="HH45" s="200"/>
      <c r="HI45" s="200"/>
      <c r="HJ45" s="200"/>
      <c r="HK45" s="200"/>
      <c r="HL45" s="200"/>
      <c r="HM45" s="200"/>
      <c r="HN45" s="200"/>
      <c r="HO45" s="200"/>
      <c r="HP45" s="200"/>
      <c r="HQ45" s="200"/>
      <c r="HR45" s="200"/>
      <c r="HS45" s="200"/>
      <c r="HT45" s="200"/>
      <c r="HU45" s="200"/>
      <c r="HV45" s="200"/>
      <c r="HW45" s="200"/>
      <c r="HX45" s="200"/>
      <c r="HY45" s="200"/>
      <c r="HZ45" s="200"/>
      <c r="IA45" s="200"/>
      <c r="IB45" s="200"/>
      <c r="IC45" s="200"/>
      <c r="ID45" s="200"/>
      <c r="IE45" s="200"/>
      <c r="IF45" s="200"/>
    </row>
    <row r="46" spans="1:240" ht="22.5" customHeight="1" x14ac:dyDescent="0.35">
      <c r="A46" s="230"/>
      <c r="B46" s="228"/>
      <c r="C46" s="228"/>
      <c r="D46" s="229"/>
      <c r="E46" s="211"/>
      <c r="F46" s="212"/>
      <c r="G46" s="212"/>
      <c r="H46" s="212"/>
      <c r="I46" s="212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0"/>
      <c r="AE46" s="200"/>
      <c r="AF46" s="200"/>
      <c r="AG46" s="200"/>
      <c r="AH46" s="200"/>
      <c r="AI46" s="200"/>
      <c r="AJ46" s="200"/>
      <c r="AK46" s="200"/>
      <c r="AL46" s="200"/>
      <c r="AM46" s="200"/>
      <c r="AN46" s="200"/>
      <c r="AO46" s="200"/>
      <c r="AP46" s="200"/>
      <c r="AQ46" s="200"/>
      <c r="AR46" s="200"/>
      <c r="AS46" s="200"/>
      <c r="AT46" s="200"/>
      <c r="AU46" s="200"/>
      <c r="AV46" s="200"/>
      <c r="AW46" s="200"/>
      <c r="AX46" s="200"/>
      <c r="AY46" s="200"/>
      <c r="AZ46" s="200"/>
      <c r="BA46" s="200"/>
      <c r="BB46" s="200"/>
      <c r="BC46" s="200"/>
      <c r="BD46" s="200"/>
      <c r="BE46" s="200"/>
      <c r="BF46" s="200"/>
      <c r="BG46" s="200"/>
      <c r="BH46" s="200"/>
      <c r="BI46" s="200"/>
      <c r="BJ46" s="200"/>
      <c r="BK46" s="200"/>
      <c r="BL46" s="200"/>
      <c r="BM46" s="200"/>
      <c r="BN46" s="200"/>
      <c r="BO46" s="200"/>
      <c r="BP46" s="200"/>
      <c r="BQ46" s="200"/>
      <c r="BR46" s="200"/>
      <c r="BS46" s="200"/>
      <c r="BT46" s="200"/>
      <c r="BU46" s="200"/>
      <c r="BV46" s="200"/>
      <c r="BW46" s="200"/>
      <c r="BX46" s="200"/>
      <c r="BY46" s="200"/>
      <c r="BZ46" s="200"/>
      <c r="CA46" s="200"/>
      <c r="CB46" s="200"/>
      <c r="CC46" s="200"/>
      <c r="CD46" s="200"/>
      <c r="CE46" s="200"/>
      <c r="CF46" s="200"/>
      <c r="CG46" s="200"/>
      <c r="CH46" s="200"/>
      <c r="CI46" s="200"/>
      <c r="CJ46" s="200"/>
      <c r="CK46" s="200"/>
      <c r="CL46" s="200"/>
      <c r="CM46" s="200"/>
      <c r="CN46" s="200"/>
      <c r="CO46" s="200"/>
      <c r="CP46" s="200"/>
      <c r="CQ46" s="200"/>
      <c r="CR46" s="200"/>
      <c r="CS46" s="200"/>
      <c r="CT46" s="200"/>
      <c r="CU46" s="200"/>
      <c r="CV46" s="200"/>
      <c r="CW46" s="200"/>
      <c r="CX46" s="200"/>
      <c r="CY46" s="200"/>
      <c r="CZ46" s="200"/>
      <c r="DA46" s="200"/>
      <c r="DB46" s="200"/>
      <c r="DC46" s="200"/>
      <c r="DD46" s="200"/>
      <c r="DE46" s="200"/>
      <c r="DF46" s="200"/>
      <c r="DG46" s="200"/>
      <c r="DH46" s="200"/>
      <c r="DI46" s="200"/>
      <c r="DJ46" s="200"/>
      <c r="DK46" s="200"/>
      <c r="DL46" s="200"/>
      <c r="DM46" s="200"/>
      <c r="DN46" s="200"/>
      <c r="DO46" s="200"/>
      <c r="DP46" s="200"/>
      <c r="DQ46" s="200"/>
      <c r="DR46" s="200"/>
      <c r="DS46" s="200"/>
      <c r="DT46" s="200"/>
      <c r="DU46" s="200"/>
      <c r="DV46" s="200"/>
      <c r="DW46" s="200"/>
      <c r="DX46" s="200"/>
      <c r="DY46" s="200"/>
      <c r="DZ46" s="200"/>
      <c r="EA46" s="200"/>
      <c r="EB46" s="200"/>
      <c r="EC46" s="200"/>
      <c r="ED46" s="200"/>
      <c r="EE46" s="200"/>
      <c r="EF46" s="200"/>
      <c r="EG46" s="200"/>
      <c r="EH46" s="200"/>
      <c r="EI46" s="200"/>
      <c r="EJ46" s="200"/>
      <c r="EK46" s="200"/>
      <c r="EL46" s="200"/>
      <c r="EM46" s="200"/>
      <c r="EN46" s="200"/>
      <c r="EO46" s="200"/>
      <c r="EP46" s="200"/>
      <c r="EQ46" s="200"/>
      <c r="ER46" s="200"/>
      <c r="ES46" s="200"/>
      <c r="ET46" s="200"/>
      <c r="EU46" s="200"/>
      <c r="EV46" s="200"/>
      <c r="EW46" s="200"/>
      <c r="EX46" s="200"/>
      <c r="EY46" s="200"/>
      <c r="EZ46" s="200"/>
      <c r="FA46" s="200"/>
      <c r="FB46" s="200"/>
      <c r="FC46" s="200"/>
      <c r="FD46" s="200"/>
      <c r="FE46" s="200"/>
      <c r="FF46" s="200"/>
      <c r="FG46" s="200"/>
      <c r="FH46" s="200"/>
      <c r="FI46" s="200"/>
      <c r="FJ46" s="200"/>
      <c r="FK46" s="200"/>
      <c r="FL46" s="200"/>
      <c r="FM46" s="200"/>
      <c r="FN46" s="200"/>
      <c r="FO46" s="200"/>
      <c r="FP46" s="200"/>
      <c r="FQ46" s="200"/>
      <c r="FR46" s="200"/>
      <c r="FS46" s="200"/>
      <c r="FT46" s="200"/>
      <c r="FU46" s="200"/>
      <c r="FV46" s="200"/>
      <c r="FW46" s="200"/>
      <c r="FX46" s="200"/>
      <c r="FY46" s="200"/>
      <c r="FZ46" s="200"/>
      <c r="GA46" s="200"/>
      <c r="GB46" s="200"/>
      <c r="GC46" s="200"/>
      <c r="GD46" s="200"/>
      <c r="GE46" s="200"/>
      <c r="GF46" s="200"/>
      <c r="GG46" s="200"/>
      <c r="GH46" s="200"/>
      <c r="GI46" s="200"/>
      <c r="GJ46" s="200"/>
      <c r="GK46" s="200"/>
      <c r="GL46" s="200"/>
      <c r="GM46" s="200"/>
      <c r="GN46" s="200"/>
      <c r="GO46" s="200"/>
      <c r="GP46" s="200"/>
      <c r="GQ46" s="200"/>
      <c r="GR46" s="200"/>
      <c r="GS46" s="200"/>
      <c r="GT46" s="200"/>
      <c r="GU46" s="200"/>
      <c r="GV46" s="200"/>
      <c r="GW46" s="200"/>
      <c r="GX46" s="200"/>
      <c r="GY46" s="200"/>
      <c r="GZ46" s="200"/>
      <c r="HA46" s="200"/>
      <c r="HB46" s="200"/>
      <c r="HC46" s="200"/>
      <c r="HD46" s="200"/>
      <c r="HE46" s="200"/>
      <c r="HF46" s="200"/>
      <c r="HG46" s="200"/>
      <c r="HH46" s="200"/>
      <c r="HI46" s="200"/>
      <c r="HJ46" s="200"/>
      <c r="HK46" s="200"/>
      <c r="HL46" s="200"/>
      <c r="HM46" s="200"/>
      <c r="HN46" s="200"/>
      <c r="HO46" s="200"/>
      <c r="HP46" s="200"/>
      <c r="HQ46" s="200"/>
      <c r="HR46" s="200"/>
      <c r="HS46" s="200"/>
      <c r="HT46" s="200"/>
      <c r="HU46" s="200"/>
      <c r="HV46" s="200"/>
      <c r="HW46" s="200"/>
      <c r="HX46" s="200"/>
      <c r="HY46" s="200"/>
      <c r="HZ46" s="200"/>
      <c r="IA46" s="200"/>
      <c r="IB46" s="200"/>
      <c r="IC46" s="200"/>
      <c r="ID46" s="200"/>
      <c r="IE46" s="200"/>
      <c r="IF46" s="200"/>
    </row>
    <row r="47" spans="1:240" s="200" customFormat="1" ht="23.25" customHeight="1" x14ac:dyDescent="0.35">
      <c r="A47" s="206" t="s">
        <v>178</v>
      </c>
      <c r="B47" s="190"/>
      <c r="C47" s="190"/>
      <c r="D47" s="198"/>
      <c r="E47" s="199"/>
    </row>
    <row r="48" spans="1:240" ht="22.5" customHeight="1" x14ac:dyDescent="0.3">
      <c r="A48" s="197" t="s">
        <v>179</v>
      </c>
      <c r="B48" s="210" t="s">
        <v>180</v>
      </c>
      <c r="C48" s="190" t="s">
        <v>181</v>
      </c>
      <c r="D48" s="198"/>
      <c r="E48" s="203"/>
      <c r="F48" s="204"/>
      <c r="G48" s="204"/>
      <c r="H48" s="204"/>
      <c r="I48" s="204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  <c r="AT48" s="205"/>
      <c r="AU48" s="205"/>
      <c r="AV48" s="205"/>
      <c r="AW48" s="205"/>
      <c r="AX48" s="205"/>
      <c r="AY48" s="205"/>
      <c r="AZ48" s="205"/>
      <c r="BA48" s="205"/>
      <c r="BB48" s="205"/>
      <c r="BC48" s="205"/>
      <c r="BD48" s="205"/>
      <c r="BE48" s="205"/>
      <c r="BF48" s="205"/>
      <c r="BG48" s="205"/>
      <c r="BH48" s="205"/>
      <c r="BI48" s="205"/>
      <c r="BJ48" s="205"/>
      <c r="BK48" s="205"/>
      <c r="BL48" s="205"/>
      <c r="BM48" s="205"/>
      <c r="BN48" s="205"/>
      <c r="BO48" s="205"/>
      <c r="BP48" s="205"/>
      <c r="BQ48" s="205"/>
      <c r="BR48" s="205"/>
      <c r="BS48" s="205"/>
      <c r="BT48" s="205"/>
      <c r="BU48" s="205"/>
      <c r="BV48" s="205"/>
      <c r="BW48" s="205"/>
      <c r="BX48" s="205"/>
      <c r="BY48" s="205"/>
      <c r="BZ48" s="205"/>
      <c r="CA48" s="205"/>
      <c r="CB48" s="205"/>
      <c r="CC48" s="205"/>
      <c r="CD48" s="205"/>
      <c r="CE48" s="205"/>
      <c r="CF48" s="205"/>
      <c r="CG48" s="205"/>
      <c r="CH48" s="205"/>
      <c r="CI48" s="205"/>
      <c r="CJ48" s="205"/>
      <c r="CK48" s="205"/>
      <c r="CL48" s="205"/>
      <c r="CM48" s="205"/>
      <c r="CN48" s="205"/>
      <c r="CO48" s="205"/>
      <c r="CP48" s="205"/>
      <c r="CQ48" s="205"/>
      <c r="CR48" s="205"/>
      <c r="CS48" s="205"/>
      <c r="CT48" s="205"/>
      <c r="CU48" s="205"/>
      <c r="CV48" s="205"/>
      <c r="CW48" s="205"/>
      <c r="CX48" s="205"/>
      <c r="CY48" s="205"/>
      <c r="CZ48" s="205"/>
      <c r="DA48" s="205"/>
      <c r="DB48" s="205"/>
      <c r="DC48" s="205"/>
      <c r="DD48" s="205"/>
      <c r="DE48" s="205"/>
      <c r="DF48" s="205"/>
      <c r="DG48" s="205"/>
      <c r="DH48" s="205"/>
      <c r="DI48" s="205"/>
      <c r="DJ48" s="205"/>
      <c r="DK48" s="205"/>
      <c r="DL48" s="205"/>
      <c r="DM48" s="205"/>
      <c r="DN48" s="205"/>
      <c r="DO48" s="205"/>
      <c r="DP48" s="205"/>
      <c r="DQ48" s="205"/>
      <c r="DR48" s="205"/>
      <c r="DS48" s="205"/>
      <c r="DT48" s="205"/>
      <c r="DU48" s="205"/>
      <c r="DV48" s="205"/>
      <c r="DW48" s="205"/>
      <c r="DX48" s="205"/>
      <c r="DY48" s="205"/>
      <c r="DZ48" s="205"/>
      <c r="EA48" s="205"/>
      <c r="EB48" s="205"/>
      <c r="EC48" s="205"/>
      <c r="ED48" s="205"/>
      <c r="EE48" s="205"/>
      <c r="EF48" s="205"/>
      <c r="EG48" s="205"/>
      <c r="EH48" s="205"/>
      <c r="EI48" s="205"/>
      <c r="EJ48" s="205"/>
      <c r="EK48" s="205"/>
      <c r="EL48" s="205"/>
      <c r="EM48" s="205"/>
      <c r="EN48" s="205"/>
      <c r="EO48" s="205"/>
      <c r="EP48" s="205"/>
      <c r="EQ48" s="205"/>
      <c r="ER48" s="205"/>
      <c r="ES48" s="205"/>
      <c r="ET48" s="205"/>
      <c r="EU48" s="205"/>
      <c r="EV48" s="205"/>
      <c r="EW48" s="205"/>
      <c r="EX48" s="205"/>
      <c r="EY48" s="205"/>
      <c r="EZ48" s="205"/>
      <c r="FA48" s="205"/>
      <c r="FB48" s="205"/>
      <c r="FC48" s="205"/>
      <c r="FD48" s="205"/>
      <c r="FE48" s="205"/>
      <c r="FF48" s="205"/>
      <c r="FG48" s="205"/>
      <c r="FH48" s="205"/>
      <c r="FI48" s="205"/>
      <c r="FJ48" s="205"/>
      <c r="FK48" s="205"/>
      <c r="FL48" s="205"/>
      <c r="FM48" s="205"/>
      <c r="FN48" s="205"/>
      <c r="FO48" s="205"/>
      <c r="FP48" s="205"/>
      <c r="FQ48" s="205"/>
      <c r="FR48" s="205"/>
      <c r="FS48" s="205"/>
      <c r="FT48" s="205"/>
      <c r="FU48" s="205"/>
      <c r="FV48" s="205"/>
      <c r="FW48" s="205"/>
      <c r="FX48" s="205"/>
      <c r="FY48" s="205"/>
      <c r="FZ48" s="205"/>
      <c r="GA48" s="205"/>
      <c r="GB48" s="205"/>
      <c r="GC48" s="205"/>
      <c r="GD48" s="205"/>
      <c r="GE48" s="205"/>
      <c r="GF48" s="205"/>
      <c r="GG48" s="205"/>
      <c r="GH48" s="205"/>
      <c r="GI48" s="205"/>
      <c r="GJ48" s="205"/>
      <c r="GK48" s="205"/>
      <c r="GL48" s="205"/>
      <c r="GM48" s="205"/>
      <c r="GN48" s="205"/>
      <c r="GO48" s="205"/>
      <c r="GP48" s="205"/>
      <c r="GQ48" s="205"/>
      <c r="GR48" s="205"/>
      <c r="GS48" s="205"/>
      <c r="GT48" s="205"/>
      <c r="GU48" s="205"/>
      <c r="GV48" s="205"/>
      <c r="GW48" s="205"/>
      <c r="GX48" s="205"/>
      <c r="GY48" s="205"/>
      <c r="GZ48" s="205"/>
      <c r="HA48" s="205"/>
      <c r="HB48" s="205"/>
      <c r="HC48" s="205"/>
      <c r="HD48" s="205"/>
      <c r="HE48" s="205"/>
      <c r="HF48" s="205"/>
      <c r="HG48" s="205"/>
      <c r="HH48" s="205"/>
      <c r="HI48" s="205"/>
      <c r="HJ48" s="205"/>
      <c r="HK48" s="205"/>
      <c r="HL48" s="205"/>
      <c r="HM48" s="205"/>
      <c r="HN48" s="205"/>
      <c r="HO48" s="205"/>
      <c r="HP48" s="205"/>
      <c r="HQ48" s="205"/>
      <c r="HR48" s="205"/>
      <c r="HS48" s="205"/>
      <c r="HT48" s="205"/>
      <c r="HU48" s="205"/>
      <c r="HV48" s="205"/>
      <c r="HW48" s="205"/>
      <c r="HX48" s="205"/>
      <c r="HY48" s="205"/>
      <c r="HZ48" s="205"/>
      <c r="IA48" s="205"/>
      <c r="IB48" s="205"/>
      <c r="IC48" s="205"/>
      <c r="ID48" s="205"/>
      <c r="IE48" s="205"/>
      <c r="IF48" s="205"/>
    </row>
    <row r="49" spans="1:240" ht="22.5" customHeight="1" x14ac:dyDescent="0.3">
      <c r="A49" s="227"/>
      <c r="B49" s="201"/>
      <c r="C49" s="201"/>
      <c r="D49" s="202"/>
      <c r="E49" s="203"/>
      <c r="F49" s="204"/>
      <c r="G49" s="204"/>
      <c r="H49" s="204"/>
      <c r="I49" s="204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5"/>
      <c r="AE49" s="205"/>
      <c r="AF49" s="205"/>
      <c r="AG49" s="205"/>
      <c r="AH49" s="205"/>
      <c r="AI49" s="205"/>
      <c r="AJ49" s="205"/>
      <c r="AK49" s="205"/>
      <c r="AL49" s="205"/>
      <c r="AM49" s="205"/>
      <c r="AN49" s="205"/>
      <c r="AO49" s="205"/>
      <c r="AP49" s="205"/>
      <c r="AQ49" s="205"/>
      <c r="AR49" s="205"/>
      <c r="AS49" s="205"/>
      <c r="AT49" s="205"/>
      <c r="AU49" s="205"/>
      <c r="AV49" s="205"/>
      <c r="AW49" s="205"/>
      <c r="AX49" s="205"/>
      <c r="AY49" s="205"/>
      <c r="AZ49" s="205"/>
      <c r="BA49" s="205"/>
      <c r="BB49" s="205"/>
      <c r="BC49" s="205"/>
      <c r="BD49" s="205"/>
      <c r="BE49" s="205"/>
      <c r="BF49" s="205"/>
      <c r="BG49" s="205"/>
      <c r="BH49" s="205"/>
      <c r="BI49" s="205"/>
      <c r="BJ49" s="205"/>
      <c r="BK49" s="205"/>
      <c r="BL49" s="205"/>
      <c r="BM49" s="205"/>
      <c r="BN49" s="205"/>
      <c r="BO49" s="205"/>
      <c r="BP49" s="205"/>
      <c r="BQ49" s="205"/>
      <c r="BR49" s="205"/>
      <c r="BS49" s="205"/>
      <c r="BT49" s="205"/>
      <c r="BU49" s="205"/>
      <c r="BV49" s="205"/>
      <c r="BW49" s="205"/>
      <c r="BX49" s="205"/>
      <c r="BY49" s="205"/>
      <c r="BZ49" s="205"/>
      <c r="CA49" s="205"/>
      <c r="CB49" s="205"/>
      <c r="CC49" s="205"/>
      <c r="CD49" s="205"/>
      <c r="CE49" s="205"/>
      <c r="CF49" s="205"/>
      <c r="CG49" s="205"/>
      <c r="CH49" s="205"/>
      <c r="CI49" s="205"/>
      <c r="CJ49" s="205"/>
      <c r="CK49" s="205"/>
      <c r="CL49" s="205"/>
      <c r="CM49" s="205"/>
      <c r="CN49" s="205"/>
      <c r="CO49" s="205"/>
      <c r="CP49" s="205"/>
      <c r="CQ49" s="205"/>
      <c r="CR49" s="205"/>
      <c r="CS49" s="205"/>
      <c r="CT49" s="205"/>
      <c r="CU49" s="205"/>
      <c r="CV49" s="205"/>
      <c r="CW49" s="205"/>
      <c r="CX49" s="205"/>
      <c r="CY49" s="205"/>
      <c r="CZ49" s="205"/>
      <c r="DA49" s="205"/>
      <c r="DB49" s="205"/>
      <c r="DC49" s="205"/>
      <c r="DD49" s="205"/>
      <c r="DE49" s="205"/>
      <c r="DF49" s="205"/>
      <c r="DG49" s="205"/>
      <c r="DH49" s="205"/>
      <c r="DI49" s="205"/>
      <c r="DJ49" s="205"/>
      <c r="DK49" s="205"/>
      <c r="DL49" s="205"/>
      <c r="DM49" s="205"/>
      <c r="DN49" s="205"/>
      <c r="DO49" s="205"/>
      <c r="DP49" s="205"/>
      <c r="DQ49" s="205"/>
      <c r="DR49" s="205"/>
      <c r="DS49" s="205"/>
      <c r="DT49" s="205"/>
      <c r="DU49" s="205"/>
      <c r="DV49" s="205"/>
      <c r="DW49" s="205"/>
      <c r="DX49" s="205"/>
      <c r="DY49" s="205"/>
      <c r="DZ49" s="205"/>
      <c r="EA49" s="205"/>
      <c r="EB49" s="205"/>
      <c r="EC49" s="205"/>
      <c r="ED49" s="205"/>
      <c r="EE49" s="205"/>
      <c r="EF49" s="205"/>
      <c r="EG49" s="205"/>
      <c r="EH49" s="205"/>
      <c r="EI49" s="205"/>
      <c r="EJ49" s="205"/>
      <c r="EK49" s="205"/>
      <c r="EL49" s="205"/>
      <c r="EM49" s="205"/>
      <c r="EN49" s="205"/>
      <c r="EO49" s="205"/>
      <c r="EP49" s="205"/>
      <c r="EQ49" s="205"/>
      <c r="ER49" s="205"/>
      <c r="ES49" s="205"/>
      <c r="ET49" s="205"/>
      <c r="EU49" s="205"/>
      <c r="EV49" s="205"/>
      <c r="EW49" s="205"/>
      <c r="EX49" s="205"/>
      <c r="EY49" s="205"/>
      <c r="EZ49" s="205"/>
      <c r="FA49" s="205"/>
      <c r="FB49" s="205"/>
      <c r="FC49" s="205"/>
      <c r="FD49" s="205"/>
      <c r="FE49" s="205"/>
      <c r="FF49" s="205"/>
      <c r="FG49" s="205"/>
      <c r="FH49" s="205"/>
      <c r="FI49" s="205"/>
      <c r="FJ49" s="205"/>
      <c r="FK49" s="205"/>
      <c r="FL49" s="205"/>
      <c r="FM49" s="205"/>
      <c r="FN49" s="205"/>
      <c r="FO49" s="205"/>
      <c r="FP49" s="205"/>
      <c r="FQ49" s="205"/>
      <c r="FR49" s="205"/>
      <c r="FS49" s="205"/>
      <c r="FT49" s="205"/>
      <c r="FU49" s="205"/>
      <c r="FV49" s="205"/>
      <c r="FW49" s="205"/>
      <c r="FX49" s="205"/>
      <c r="FY49" s="205"/>
      <c r="FZ49" s="205"/>
      <c r="GA49" s="205"/>
      <c r="GB49" s="205"/>
      <c r="GC49" s="205"/>
      <c r="GD49" s="205"/>
      <c r="GE49" s="205"/>
      <c r="GF49" s="205"/>
      <c r="GG49" s="205"/>
      <c r="GH49" s="205"/>
      <c r="GI49" s="205"/>
      <c r="GJ49" s="205"/>
      <c r="GK49" s="205"/>
      <c r="GL49" s="205"/>
      <c r="GM49" s="205"/>
      <c r="GN49" s="205"/>
      <c r="GO49" s="205"/>
      <c r="GP49" s="205"/>
      <c r="GQ49" s="205"/>
      <c r="GR49" s="205"/>
      <c r="GS49" s="205"/>
      <c r="GT49" s="205"/>
      <c r="GU49" s="205"/>
      <c r="GV49" s="205"/>
      <c r="GW49" s="205"/>
      <c r="GX49" s="205"/>
      <c r="GY49" s="205"/>
      <c r="GZ49" s="205"/>
      <c r="HA49" s="205"/>
      <c r="HB49" s="205"/>
      <c r="HC49" s="205"/>
      <c r="HD49" s="205"/>
      <c r="HE49" s="205"/>
      <c r="HF49" s="205"/>
      <c r="HG49" s="205"/>
      <c r="HH49" s="205"/>
      <c r="HI49" s="205"/>
      <c r="HJ49" s="205"/>
      <c r="HK49" s="205"/>
      <c r="HL49" s="205"/>
      <c r="HM49" s="205"/>
      <c r="HN49" s="205"/>
      <c r="HO49" s="205"/>
      <c r="HP49" s="205"/>
      <c r="HQ49" s="205"/>
      <c r="HR49" s="205"/>
      <c r="HS49" s="205"/>
      <c r="HT49" s="205"/>
      <c r="HU49" s="205"/>
      <c r="HV49" s="205"/>
      <c r="HW49" s="205"/>
      <c r="HX49" s="205"/>
      <c r="HY49" s="205"/>
      <c r="HZ49" s="205"/>
      <c r="IA49" s="205"/>
      <c r="IB49" s="205"/>
      <c r="IC49" s="205"/>
      <c r="ID49" s="205"/>
      <c r="IE49" s="205"/>
      <c r="IF49" s="205"/>
    </row>
    <row r="50" spans="1:240" s="200" customFormat="1" ht="23.25" customHeight="1" x14ac:dyDescent="0.35">
      <c r="A50" s="206" t="s">
        <v>182</v>
      </c>
      <c r="B50" s="190"/>
      <c r="C50" s="190"/>
      <c r="D50" s="198"/>
      <c r="E50" s="199"/>
    </row>
    <row r="51" spans="1:240" ht="22.5" customHeight="1" x14ac:dyDescent="0.35">
      <c r="A51" s="197" t="s">
        <v>183</v>
      </c>
      <c r="B51" s="210" t="s">
        <v>184</v>
      </c>
      <c r="C51" s="190" t="s">
        <v>185</v>
      </c>
      <c r="D51" s="198"/>
      <c r="E51" s="211"/>
      <c r="F51" s="212"/>
      <c r="G51" s="212"/>
      <c r="H51" s="212"/>
      <c r="I51" s="212"/>
      <c r="J51" s="200"/>
      <c r="K51" s="200"/>
      <c r="L51" s="200"/>
      <c r="M51" s="200"/>
      <c r="N51" s="200"/>
      <c r="O51" s="200"/>
      <c r="P51" s="200"/>
      <c r="Q51" s="200"/>
      <c r="R51" s="200"/>
      <c r="S51" s="200"/>
      <c r="T51" s="200"/>
      <c r="U51" s="200"/>
      <c r="V51" s="200"/>
      <c r="W51" s="200"/>
      <c r="X51" s="200"/>
      <c r="Y51" s="200"/>
      <c r="Z51" s="200"/>
      <c r="AA51" s="200"/>
      <c r="AB51" s="200"/>
      <c r="AC51" s="200"/>
      <c r="AD51" s="200"/>
      <c r="AE51" s="200"/>
      <c r="AF51" s="200"/>
      <c r="AG51" s="200"/>
      <c r="AH51" s="200"/>
      <c r="AI51" s="200"/>
      <c r="AJ51" s="200"/>
      <c r="AK51" s="200"/>
      <c r="AL51" s="200"/>
      <c r="AM51" s="200"/>
      <c r="AN51" s="200"/>
      <c r="AO51" s="200"/>
      <c r="AP51" s="200"/>
      <c r="AQ51" s="200"/>
      <c r="AR51" s="200"/>
      <c r="AS51" s="200"/>
      <c r="AT51" s="200"/>
      <c r="AU51" s="200"/>
      <c r="AV51" s="200"/>
      <c r="AW51" s="200"/>
      <c r="AX51" s="200"/>
      <c r="AY51" s="200"/>
      <c r="AZ51" s="200"/>
      <c r="BA51" s="200"/>
      <c r="BB51" s="200"/>
      <c r="BC51" s="200"/>
      <c r="BD51" s="200"/>
      <c r="BE51" s="200"/>
      <c r="BF51" s="200"/>
      <c r="BG51" s="200"/>
      <c r="BH51" s="200"/>
      <c r="BI51" s="200"/>
      <c r="BJ51" s="200"/>
      <c r="BK51" s="200"/>
      <c r="BL51" s="200"/>
      <c r="BM51" s="200"/>
      <c r="BN51" s="200"/>
      <c r="BO51" s="200"/>
      <c r="BP51" s="200"/>
      <c r="BQ51" s="200"/>
      <c r="BR51" s="200"/>
      <c r="BS51" s="200"/>
      <c r="BT51" s="200"/>
      <c r="BU51" s="200"/>
      <c r="BV51" s="200"/>
      <c r="BW51" s="200"/>
      <c r="BX51" s="200"/>
      <c r="BY51" s="200"/>
      <c r="BZ51" s="200"/>
      <c r="CA51" s="200"/>
      <c r="CB51" s="200"/>
      <c r="CC51" s="200"/>
      <c r="CD51" s="200"/>
      <c r="CE51" s="200"/>
      <c r="CF51" s="200"/>
      <c r="CG51" s="200"/>
      <c r="CH51" s="200"/>
      <c r="CI51" s="200"/>
      <c r="CJ51" s="200"/>
      <c r="CK51" s="200"/>
      <c r="CL51" s="200"/>
      <c r="CM51" s="200"/>
      <c r="CN51" s="200"/>
      <c r="CO51" s="200"/>
      <c r="CP51" s="200"/>
      <c r="CQ51" s="200"/>
      <c r="CR51" s="200"/>
      <c r="CS51" s="200"/>
      <c r="CT51" s="200"/>
      <c r="CU51" s="200"/>
      <c r="CV51" s="200"/>
      <c r="CW51" s="200"/>
      <c r="CX51" s="200"/>
      <c r="CY51" s="200"/>
      <c r="CZ51" s="200"/>
      <c r="DA51" s="200"/>
      <c r="DB51" s="200"/>
      <c r="DC51" s="200"/>
      <c r="DD51" s="200"/>
      <c r="DE51" s="200"/>
      <c r="DF51" s="200"/>
      <c r="DG51" s="200"/>
      <c r="DH51" s="200"/>
      <c r="DI51" s="200"/>
      <c r="DJ51" s="200"/>
      <c r="DK51" s="200"/>
      <c r="DL51" s="200"/>
      <c r="DM51" s="200"/>
      <c r="DN51" s="200"/>
      <c r="DO51" s="200"/>
      <c r="DP51" s="200"/>
      <c r="DQ51" s="200"/>
      <c r="DR51" s="200"/>
      <c r="DS51" s="200"/>
      <c r="DT51" s="200"/>
      <c r="DU51" s="200"/>
      <c r="DV51" s="200"/>
      <c r="DW51" s="200"/>
      <c r="DX51" s="200"/>
      <c r="DY51" s="200"/>
      <c r="DZ51" s="200"/>
      <c r="EA51" s="200"/>
      <c r="EB51" s="200"/>
      <c r="EC51" s="200"/>
      <c r="ED51" s="200"/>
      <c r="EE51" s="200"/>
      <c r="EF51" s="200"/>
      <c r="EG51" s="200"/>
      <c r="EH51" s="200"/>
      <c r="EI51" s="200"/>
      <c r="EJ51" s="200"/>
      <c r="EK51" s="200"/>
      <c r="EL51" s="200"/>
      <c r="EM51" s="200"/>
      <c r="EN51" s="200"/>
      <c r="EO51" s="200"/>
      <c r="EP51" s="200"/>
      <c r="EQ51" s="200"/>
      <c r="ER51" s="200"/>
      <c r="ES51" s="200"/>
      <c r="ET51" s="200"/>
      <c r="EU51" s="200"/>
      <c r="EV51" s="200"/>
      <c r="EW51" s="200"/>
      <c r="EX51" s="200"/>
      <c r="EY51" s="200"/>
      <c r="EZ51" s="200"/>
      <c r="FA51" s="200"/>
      <c r="FB51" s="200"/>
      <c r="FC51" s="200"/>
      <c r="FD51" s="200"/>
      <c r="FE51" s="200"/>
      <c r="FF51" s="200"/>
      <c r="FG51" s="200"/>
      <c r="FH51" s="200"/>
      <c r="FI51" s="200"/>
      <c r="FJ51" s="200"/>
      <c r="FK51" s="200"/>
      <c r="FL51" s="200"/>
      <c r="FM51" s="200"/>
      <c r="FN51" s="200"/>
      <c r="FO51" s="200"/>
      <c r="FP51" s="200"/>
      <c r="FQ51" s="200"/>
      <c r="FR51" s="200"/>
      <c r="FS51" s="200"/>
      <c r="FT51" s="200"/>
      <c r="FU51" s="200"/>
      <c r="FV51" s="200"/>
      <c r="FW51" s="200"/>
      <c r="FX51" s="200"/>
      <c r="FY51" s="200"/>
      <c r="FZ51" s="200"/>
      <c r="GA51" s="200"/>
      <c r="GB51" s="200"/>
      <c r="GC51" s="200"/>
      <c r="GD51" s="200"/>
      <c r="GE51" s="200"/>
      <c r="GF51" s="200"/>
      <c r="GG51" s="200"/>
      <c r="GH51" s="200"/>
      <c r="GI51" s="200"/>
      <c r="GJ51" s="200"/>
      <c r="GK51" s="200"/>
      <c r="GL51" s="200"/>
      <c r="GM51" s="200"/>
      <c r="GN51" s="200"/>
      <c r="GO51" s="200"/>
      <c r="GP51" s="200"/>
      <c r="GQ51" s="200"/>
      <c r="GR51" s="200"/>
      <c r="GS51" s="200"/>
      <c r="GT51" s="200"/>
      <c r="GU51" s="200"/>
      <c r="GV51" s="200"/>
      <c r="GW51" s="200"/>
      <c r="GX51" s="200"/>
      <c r="GY51" s="200"/>
      <c r="GZ51" s="200"/>
      <c r="HA51" s="200"/>
      <c r="HB51" s="200"/>
      <c r="HC51" s="200"/>
      <c r="HD51" s="200"/>
      <c r="HE51" s="200"/>
      <c r="HF51" s="200"/>
      <c r="HG51" s="200"/>
      <c r="HH51" s="200"/>
      <c r="HI51" s="200"/>
      <c r="HJ51" s="200"/>
      <c r="HK51" s="200"/>
      <c r="HL51" s="200"/>
      <c r="HM51" s="200"/>
      <c r="HN51" s="200"/>
      <c r="HO51" s="200"/>
      <c r="HP51" s="200"/>
      <c r="HQ51" s="200"/>
      <c r="HR51" s="200"/>
      <c r="HS51" s="200"/>
      <c r="HT51" s="200"/>
      <c r="HU51" s="200"/>
      <c r="HV51" s="200"/>
      <c r="HW51" s="200"/>
      <c r="HX51" s="200"/>
      <c r="HY51" s="200"/>
      <c r="HZ51" s="200"/>
      <c r="IA51" s="200"/>
      <c r="IB51" s="200"/>
      <c r="IC51" s="200"/>
      <c r="ID51" s="200"/>
      <c r="IE51" s="200"/>
      <c r="IF51" s="200"/>
    </row>
    <row r="52" spans="1:240" ht="22.5" customHeight="1" x14ac:dyDescent="0.35">
      <c r="A52" s="230"/>
      <c r="B52" s="228"/>
      <c r="C52" s="228"/>
      <c r="D52" s="229"/>
      <c r="E52" s="211"/>
      <c r="F52" s="212"/>
      <c r="G52" s="212"/>
      <c r="H52" s="212"/>
      <c r="I52" s="212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0"/>
      <c r="AE52" s="200"/>
      <c r="AF52" s="200"/>
      <c r="AG52" s="200"/>
      <c r="AH52" s="200"/>
      <c r="AI52" s="200"/>
      <c r="AJ52" s="200"/>
      <c r="AK52" s="200"/>
      <c r="AL52" s="200"/>
      <c r="AM52" s="200"/>
      <c r="AN52" s="200"/>
      <c r="AO52" s="200"/>
      <c r="AP52" s="200"/>
      <c r="AQ52" s="200"/>
      <c r="AR52" s="200"/>
      <c r="AS52" s="200"/>
      <c r="AT52" s="200"/>
      <c r="AU52" s="200"/>
      <c r="AV52" s="200"/>
      <c r="AW52" s="200"/>
      <c r="AX52" s="200"/>
      <c r="AY52" s="200"/>
      <c r="AZ52" s="200"/>
      <c r="BA52" s="200"/>
      <c r="BB52" s="200"/>
      <c r="BC52" s="200"/>
      <c r="BD52" s="200"/>
      <c r="BE52" s="200"/>
      <c r="BF52" s="200"/>
      <c r="BG52" s="200"/>
      <c r="BH52" s="200"/>
      <c r="BI52" s="200"/>
      <c r="BJ52" s="200"/>
      <c r="BK52" s="200"/>
      <c r="BL52" s="200"/>
      <c r="BM52" s="200"/>
      <c r="BN52" s="200"/>
      <c r="BO52" s="200"/>
      <c r="BP52" s="200"/>
      <c r="BQ52" s="200"/>
      <c r="BR52" s="200"/>
      <c r="BS52" s="200"/>
      <c r="BT52" s="200"/>
      <c r="BU52" s="200"/>
      <c r="BV52" s="200"/>
      <c r="BW52" s="200"/>
      <c r="BX52" s="200"/>
      <c r="BY52" s="200"/>
      <c r="BZ52" s="200"/>
      <c r="CA52" s="200"/>
      <c r="CB52" s="200"/>
      <c r="CC52" s="200"/>
      <c r="CD52" s="200"/>
      <c r="CE52" s="200"/>
      <c r="CF52" s="200"/>
      <c r="CG52" s="200"/>
      <c r="CH52" s="200"/>
      <c r="CI52" s="200"/>
      <c r="CJ52" s="200"/>
      <c r="CK52" s="200"/>
      <c r="CL52" s="200"/>
      <c r="CM52" s="200"/>
      <c r="CN52" s="200"/>
      <c r="CO52" s="200"/>
      <c r="CP52" s="200"/>
      <c r="CQ52" s="200"/>
      <c r="CR52" s="200"/>
      <c r="CS52" s="200"/>
      <c r="CT52" s="200"/>
      <c r="CU52" s="200"/>
      <c r="CV52" s="200"/>
      <c r="CW52" s="200"/>
      <c r="CX52" s="200"/>
      <c r="CY52" s="200"/>
      <c r="CZ52" s="200"/>
      <c r="DA52" s="200"/>
      <c r="DB52" s="200"/>
      <c r="DC52" s="200"/>
      <c r="DD52" s="200"/>
      <c r="DE52" s="200"/>
      <c r="DF52" s="200"/>
      <c r="DG52" s="200"/>
      <c r="DH52" s="200"/>
      <c r="DI52" s="200"/>
      <c r="DJ52" s="200"/>
      <c r="DK52" s="200"/>
      <c r="DL52" s="200"/>
      <c r="DM52" s="200"/>
      <c r="DN52" s="200"/>
      <c r="DO52" s="200"/>
      <c r="DP52" s="200"/>
      <c r="DQ52" s="200"/>
      <c r="DR52" s="200"/>
      <c r="DS52" s="200"/>
      <c r="DT52" s="200"/>
      <c r="DU52" s="200"/>
      <c r="DV52" s="200"/>
      <c r="DW52" s="200"/>
      <c r="DX52" s="200"/>
      <c r="DY52" s="200"/>
      <c r="DZ52" s="200"/>
      <c r="EA52" s="200"/>
      <c r="EB52" s="200"/>
      <c r="EC52" s="200"/>
      <c r="ED52" s="200"/>
      <c r="EE52" s="200"/>
      <c r="EF52" s="200"/>
      <c r="EG52" s="200"/>
      <c r="EH52" s="200"/>
      <c r="EI52" s="200"/>
      <c r="EJ52" s="200"/>
      <c r="EK52" s="200"/>
      <c r="EL52" s="200"/>
      <c r="EM52" s="200"/>
      <c r="EN52" s="200"/>
      <c r="EO52" s="200"/>
      <c r="EP52" s="200"/>
      <c r="EQ52" s="200"/>
      <c r="ER52" s="200"/>
      <c r="ES52" s="200"/>
      <c r="ET52" s="200"/>
      <c r="EU52" s="200"/>
      <c r="EV52" s="200"/>
      <c r="EW52" s="200"/>
      <c r="EX52" s="200"/>
      <c r="EY52" s="200"/>
      <c r="EZ52" s="200"/>
      <c r="FA52" s="200"/>
      <c r="FB52" s="200"/>
      <c r="FC52" s="200"/>
      <c r="FD52" s="200"/>
      <c r="FE52" s="200"/>
      <c r="FF52" s="200"/>
      <c r="FG52" s="200"/>
      <c r="FH52" s="200"/>
      <c r="FI52" s="200"/>
      <c r="FJ52" s="200"/>
      <c r="FK52" s="200"/>
      <c r="FL52" s="200"/>
      <c r="FM52" s="200"/>
      <c r="FN52" s="200"/>
      <c r="FO52" s="200"/>
      <c r="FP52" s="200"/>
      <c r="FQ52" s="200"/>
      <c r="FR52" s="200"/>
      <c r="FS52" s="200"/>
      <c r="FT52" s="200"/>
      <c r="FU52" s="200"/>
      <c r="FV52" s="200"/>
      <c r="FW52" s="200"/>
      <c r="FX52" s="200"/>
      <c r="FY52" s="200"/>
      <c r="FZ52" s="200"/>
      <c r="GA52" s="200"/>
      <c r="GB52" s="200"/>
      <c r="GC52" s="200"/>
      <c r="GD52" s="200"/>
      <c r="GE52" s="200"/>
      <c r="GF52" s="200"/>
      <c r="GG52" s="200"/>
      <c r="GH52" s="200"/>
      <c r="GI52" s="200"/>
      <c r="GJ52" s="200"/>
      <c r="GK52" s="200"/>
      <c r="GL52" s="200"/>
      <c r="GM52" s="200"/>
      <c r="GN52" s="200"/>
      <c r="GO52" s="200"/>
      <c r="GP52" s="200"/>
      <c r="GQ52" s="200"/>
      <c r="GR52" s="200"/>
      <c r="GS52" s="200"/>
      <c r="GT52" s="200"/>
      <c r="GU52" s="200"/>
      <c r="GV52" s="200"/>
      <c r="GW52" s="200"/>
      <c r="GX52" s="200"/>
      <c r="GY52" s="200"/>
      <c r="GZ52" s="200"/>
      <c r="HA52" s="200"/>
      <c r="HB52" s="200"/>
      <c r="HC52" s="200"/>
      <c r="HD52" s="200"/>
      <c r="HE52" s="200"/>
      <c r="HF52" s="200"/>
      <c r="HG52" s="200"/>
      <c r="HH52" s="200"/>
      <c r="HI52" s="200"/>
      <c r="HJ52" s="200"/>
      <c r="HK52" s="200"/>
      <c r="HL52" s="200"/>
      <c r="HM52" s="200"/>
      <c r="HN52" s="200"/>
      <c r="HO52" s="200"/>
      <c r="HP52" s="200"/>
      <c r="HQ52" s="200"/>
      <c r="HR52" s="200"/>
      <c r="HS52" s="200"/>
      <c r="HT52" s="200"/>
      <c r="HU52" s="200"/>
      <c r="HV52" s="200"/>
      <c r="HW52" s="200"/>
      <c r="HX52" s="200"/>
      <c r="HY52" s="200"/>
      <c r="HZ52" s="200"/>
      <c r="IA52" s="200"/>
      <c r="IB52" s="200"/>
      <c r="IC52" s="200"/>
      <c r="ID52" s="200"/>
      <c r="IE52" s="200"/>
      <c r="IF52" s="200"/>
    </row>
    <row r="53" spans="1:240" s="200" customFormat="1" ht="42" x14ac:dyDescent="0.35">
      <c r="A53" s="206" t="s">
        <v>186</v>
      </c>
      <c r="B53" s="190"/>
      <c r="C53" s="190"/>
      <c r="D53" s="198"/>
      <c r="E53" s="199"/>
    </row>
    <row r="54" spans="1:240" ht="42" x14ac:dyDescent="0.35">
      <c r="A54" s="197" t="s">
        <v>187</v>
      </c>
      <c r="B54" s="231" t="s">
        <v>188</v>
      </c>
      <c r="C54" s="190" t="s">
        <v>189</v>
      </c>
      <c r="D54" s="198"/>
      <c r="E54" s="211"/>
      <c r="F54" s="212"/>
      <c r="G54" s="212"/>
      <c r="H54" s="212"/>
      <c r="I54" s="212"/>
      <c r="J54" s="200"/>
      <c r="K54" s="200"/>
      <c r="L54" s="200"/>
      <c r="M54" s="200"/>
      <c r="N54" s="200"/>
      <c r="O54" s="200"/>
      <c r="P54" s="200"/>
      <c r="Q54" s="200"/>
      <c r="R54" s="200"/>
      <c r="S54" s="200"/>
      <c r="T54" s="200"/>
      <c r="U54" s="200"/>
      <c r="V54" s="200"/>
      <c r="W54" s="200"/>
      <c r="X54" s="200"/>
      <c r="Y54" s="200"/>
      <c r="Z54" s="200"/>
      <c r="AA54" s="200"/>
      <c r="AB54" s="200"/>
      <c r="AC54" s="200"/>
      <c r="AD54" s="200"/>
      <c r="AE54" s="200"/>
      <c r="AF54" s="200"/>
      <c r="AG54" s="200"/>
      <c r="AH54" s="200"/>
      <c r="AI54" s="200"/>
      <c r="AJ54" s="200"/>
      <c r="AK54" s="200"/>
      <c r="AL54" s="200"/>
      <c r="AM54" s="200"/>
      <c r="AN54" s="200"/>
      <c r="AO54" s="200"/>
      <c r="AP54" s="200"/>
      <c r="AQ54" s="200"/>
      <c r="AR54" s="200"/>
      <c r="AS54" s="200"/>
      <c r="AT54" s="200"/>
      <c r="AU54" s="200"/>
      <c r="AV54" s="200"/>
      <c r="AW54" s="200"/>
      <c r="AX54" s="200"/>
      <c r="AY54" s="200"/>
      <c r="AZ54" s="200"/>
      <c r="BA54" s="200"/>
      <c r="BB54" s="200"/>
      <c r="BC54" s="200"/>
      <c r="BD54" s="200"/>
      <c r="BE54" s="200"/>
      <c r="BF54" s="200"/>
      <c r="BG54" s="200"/>
      <c r="BH54" s="200"/>
      <c r="BI54" s="200"/>
      <c r="BJ54" s="200"/>
      <c r="BK54" s="200"/>
      <c r="BL54" s="200"/>
      <c r="BM54" s="200"/>
      <c r="BN54" s="200"/>
      <c r="BO54" s="200"/>
      <c r="BP54" s="200"/>
      <c r="BQ54" s="200"/>
      <c r="BR54" s="200"/>
      <c r="BS54" s="200"/>
      <c r="BT54" s="200"/>
      <c r="BU54" s="200"/>
      <c r="BV54" s="200"/>
      <c r="BW54" s="200"/>
      <c r="BX54" s="200"/>
      <c r="BY54" s="200"/>
      <c r="BZ54" s="200"/>
      <c r="CA54" s="200"/>
      <c r="CB54" s="200"/>
      <c r="CC54" s="200"/>
      <c r="CD54" s="200"/>
      <c r="CE54" s="200"/>
      <c r="CF54" s="200"/>
      <c r="CG54" s="200"/>
      <c r="CH54" s="200"/>
      <c r="CI54" s="200"/>
      <c r="CJ54" s="200"/>
      <c r="CK54" s="200"/>
      <c r="CL54" s="200"/>
      <c r="CM54" s="200"/>
      <c r="CN54" s="200"/>
      <c r="CO54" s="200"/>
      <c r="CP54" s="200"/>
      <c r="CQ54" s="200"/>
      <c r="CR54" s="200"/>
      <c r="CS54" s="200"/>
      <c r="CT54" s="200"/>
      <c r="CU54" s="200"/>
      <c r="CV54" s="200"/>
      <c r="CW54" s="200"/>
      <c r="CX54" s="200"/>
      <c r="CY54" s="200"/>
      <c r="CZ54" s="200"/>
      <c r="DA54" s="200"/>
      <c r="DB54" s="200"/>
      <c r="DC54" s="200"/>
      <c r="DD54" s="200"/>
      <c r="DE54" s="200"/>
      <c r="DF54" s="200"/>
      <c r="DG54" s="200"/>
      <c r="DH54" s="200"/>
      <c r="DI54" s="200"/>
      <c r="DJ54" s="200"/>
      <c r="DK54" s="200"/>
      <c r="DL54" s="200"/>
      <c r="DM54" s="200"/>
      <c r="DN54" s="200"/>
      <c r="DO54" s="200"/>
      <c r="DP54" s="200"/>
      <c r="DQ54" s="200"/>
      <c r="DR54" s="200"/>
      <c r="DS54" s="200"/>
      <c r="DT54" s="200"/>
      <c r="DU54" s="200"/>
      <c r="DV54" s="200"/>
      <c r="DW54" s="200"/>
      <c r="DX54" s="200"/>
      <c r="DY54" s="200"/>
      <c r="DZ54" s="200"/>
      <c r="EA54" s="200"/>
      <c r="EB54" s="200"/>
      <c r="EC54" s="200"/>
      <c r="ED54" s="200"/>
      <c r="EE54" s="200"/>
      <c r="EF54" s="200"/>
      <c r="EG54" s="200"/>
      <c r="EH54" s="200"/>
      <c r="EI54" s="200"/>
      <c r="EJ54" s="200"/>
      <c r="EK54" s="200"/>
      <c r="EL54" s="200"/>
      <c r="EM54" s="200"/>
      <c r="EN54" s="200"/>
      <c r="EO54" s="200"/>
      <c r="EP54" s="200"/>
      <c r="EQ54" s="200"/>
      <c r="ER54" s="200"/>
      <c r="ES54" s="200"/>
      <c r="ET54" s="200"/>
      <c r="EU54" s="200"/>
      <c r="EV54" s="200"/>
      <c r="EW54" s="200"/>
      <c r="EX54" s="200"/>
      <c r="EY54" s="200"/>
      <c r="EZ54" s="200"/>
      <c r="FA54" s="200"/>
      <c r="FB54" s="200"/>
      <c r="FC54" s="200"/>
      <c r="FD54" s="200"/>
      <c r="FE54" s="200"/>
      <c r="FF54" s="200"/>
      <c r="FG54" s="200"/>
      <c r="FH54" s="200"/>
      <c r="FI54" s="200"/>
      <c r="FJ54" s="200"/>
      <c r="FK54" s="200"/>
      <c r="FL54" s="200"/>
      <c r="FM54" s="200"/>
      <c r="FN54" s="200"/>
      <c r="FO54" s="200"/>
      <c r="FP54" s="200"/>
      <c r="FQ54" s="200"/>
      <c r="FR54" s="200"/>
      <c r="FS54" s="200"/>
      <c r="FT54" s="200"/>
      <c r="FU54" s="200"/>
      <c r="FV54" s="200"/>
      <c r="FW54" s="200"/>
      <c r="FX54" s="200"/>
      <c r="FY54" s="200"/>
      <c r="FZ54" s="200"/>
      <c r="GA54" s="200"/>
      <c r="GB54" s="200"/>
      <c r="GC54" s="200"/>
      <c r="GD54" s="200"/>
      <c r="GE54" s="200"/>
      <c r="GF54" s="200"/>
      <c r="GG54" s="200"/>
      <c r="GH54" s="200"/>
      <c r="GI54" s="200"/>
      <c r="GJ54" s="200"/>
      <c r="GK54" s="200"/>
      <c r="GL54" s="200"/>
      <c r="GM54" s="200"/>
      <c r="GN54" s="200"/>
      <c r="GO54" s="200"/>
      <c r="GP54" s="200"/>
      <c r="GQ54" s="200"/>
      <c r="GR54" s="200"/>
      <c r="GS54" s="200"/>
      <c r="GT54" s="200"/>
      <c r="GU54" s="200"/>
      <c r="GV54" s="200"/>
      <c r="GW54" s="200"/>
      <c r="GX54" s="200"/>
      <c r="GY54" s="200"/>
      <c r="GZ54" s="200"/>
      <c r="HA54" s="200"/>
      <c r="HB54" s="200"/>
      <c r="HC54" s="200"/>
      <c r="HD54" s="200"/>
      <c r="HE54" s="200"/>
      <c r="HF54" s="200"/>
      <c r="HG54" s="200"/>
      <c r="HH54" s="200"/>
      <c r="HI54" s="200"/>
      <c r="HJ54" s="200"/>
      <c r="HK54" s="200"/>
      <c r="HL54" s="200"/>
      <c r="HM54" s="200"/>
      <c r="HN54" s="200"/>
      <c r="HO54" s="200"/>
      <c r="HP54" s="200"/>
      <c r="HQ54" s="200"/>
      <c r="HR54" s="200"/>
      <c r="HS54" s="200"/>
      <c r="HT54" s="200"/>
      <c r="HU54" s="200"/>
      <c r="HV54" s="200"/>
      <c r="HW54" s="200"/>
      <c r="HX54" s="200"/>
      <c r="HY54" s="200"/>
      <c r="HZ54" s="200"/>
      <c r="IA54" s="200"/>
      <c r="IB54" s="200"/>
      <c r="IC54" s="200"/>
      <c r="ID54" s="200"/>
      <c r="IE54" s="200"/>
      <c r="IF54" s="200"/>
    </row>
    <row r="55" spans="1:240" x14ac:dyDescent="0.35">
      <c r="A55" s="232"/>
      <c r="B55" s="210"/>
      <c r="C55" s="190"/>
      <c r="D55" s="198"/>
      <c r="E55" s="211"/>
      <c r="F55" s="212"/>
      <c r="G55" s="212"/>
      <c r="H55" s="212"/>
      <c r="I55" s="212"/>
      <c r="J55" s="200"/>
      <c r="K55" s="200"/>
      <c r="L55" s="200"/>
      <c r="M55" s="200"/>
      <c r="N55" s="200"/>
      <c r="O55" s="200"/>
      <c r="P55" s="200"/>
      <c r="Q55" s="200"/>
      <c r="R55" s="200"/>
      <c r="S55" s="200"/>
      <c r="T55" s="200"/>
      <c r="U55" s="200"/>
      <c r="V55" s="200"/>
      <c r="W55" s="200"/>
      <c r="X55" s="200"/>
      <c r="Y55" s="200"/>
      <c r="Z55" s="200"/>
      <c r="AA55" s="200"/>
      <c r="AB55" s="200"/>
      <c r="AC55" s="200"/>
      <c r="AD55" s="200"/>
      <c r="AE55" s="200"/>
      <c r="AF55" s="200"/>
      <c r="AG55" s="200"/>
      <c r="AH55" s="200"/>
      <c r="AI55" s="200"/>
      <c r="AJ55" s="200"/>
      <c r="AK55" s="200"/>
      <c r="AL55" s="200"/>
      <c r="AM55" s="200"/>
      <c r="AN55" s="200"/>
      <c r="AO55" s="200"/>
      <c r="AP55" s="200"/>
      <c r="AQ55" s="200"/>
      <c r="AR55" s="200"/>
      <c r="AS55" s="200"/>
      <c r="AT55" s="200"/>
      <c r="AU55" s="200"/>
      <c r="AV55" s="200"/>
      <c r="AW55" s="200"/>
      <c r="AX55" s="200"/>
      <c r="AY55" s="200"/>
      <c r="AZ55" s="200"/>
      <c r="BA55" s="200"/>
      <c r="BB55" s="200"/>
      <c r="BC55" s="200"/>
      <c r="BD55" s="200"/>
      <c r="BE55" s="200"/>
      <c r="BF55" s="200"/>
      <c r="BG55" s="200"/>
      <c r="BH55" s="200"/>
      <c r="BI55" s="200"/>
      <c r="BJ55" s="200"/>
      <c r="BK55" s="200"/>
      <c r="BL55" s="200"/>
      <c r="BM55" s="200"/>
      <c r="BN55" s="200"/>
      <c r="BO55" s="200"/>
      <c r="BP55" s="200"/>
      <c r="BQ55" s="200"/>
      <c r="BR55" s="200"/>
      <c r="BS55" s="200"/>
      <c r="BT55" s="200"/>
      <c r="BU55" s="200"/>
      <c r="BV55" s="200"/>
      <c r="BW55" s="200"/>
      <c r="BX55" s="200"/>
      <c r="BY55" s="200"/>
      <c r="BZ55" s="200"/>
      <c r="CA55" s="200"/>
      <c r="CB55" s="200"/>
      <c r="CC55" s="200"/>
      <c r="CD55" s="200"/>
      <c r="CE55" s="200"/>
      <c r="CF55" s="200"/>
      <c r="CG55" s="200"/>
      <c r="CH55" s="200"/>
      <c r="CI55" s="200"/>
      <c r="CJ55" s="200"/>
      <c r="CK55" s="200"/>
      <c r="CL55" s="200"/>
      <c r="CM55" s="200"/>
      <c r="CN55" s="200"/>
      <c r="CO55" s="200"/>
      <c r="CP55" s="200"/>
      <c r="CQ55" s="200"/>
      <c r="CR55" s="200"/>
      <c r="CS55" s="200"/>
      <c r="CT55" s="200"/>
      <c r="CU55" s="200"/>
      <c r="CV55" s="200"/>
      <c r="CW55" s="200"/>
      <c r="CX55" s="200"/>
      <c r="CY55" s="200"/>
      <c r="CZ55" s="200"/>
      <c r="DA55" s="200"/>
      <c r="DB55" s="200"/>
      <c r="DC55" s="200"/>
      <c r="DD55" s="200"/>
      <c r="DE55" s="200"/>
      <c r="DF55" s="200"/>
      <c r="DG55" s="200"/>
      <c r="DH55" s="200"/>
      <c r="DI55" s="200"/>
      <c r="DJ55" s="200"/>
      <c r="DK55" s="200"/>
      <c r="DL55" s="200"/>
      <c r="DM55" s="200"/>
      <c r="DN55" s="200"/>
      <c r="DO55" s="200"/>
      <c r="DP55" s="200"/>
      <c r="DQ55" s="200"/>
      <c r="DR55" s="200"/>
      <c r="DS55" s="200"/>
      <c r="DT55" s="200"/>
      <c r="DU55" s="200"/>
      <c r="DV55" s="200"/>
      <c r="DW55" s="200"/>
      <c r="DX55" s="200"/>
      <c r="DY55" s="200"/>
      <c r="DZ55" s="200"/>
      <c r="EA55" s="200"/>
      <c r="EB55" s="200"/>
      <c r="EC55" s="200"/>
      <c r="ED55" s="200"/>
      <c r="EE55" s="200"/>
      <c r="EF55" s="200"/>
      <c r="EG55" s="200"/>
      <c r="EH55" s="200"/>
      <c r="EI55" s="200"/>
      <c r="EJ55" s="200"/>
      <c r="EK55" s="200"/>
      <c r="EL55" s="200"/>
      <c r="EM55" s="200"/>
      <c r="EN55" s="200"/>
      <c r="EO55" s="200"/>
      <c r="EP55" s="200"/>
      <c r="EQ55" s="200"/>
      <c r="ER55" s="200"/>
      <c r="ES55" s="200"/>
      <c r="ET55" s="200"/>
      <c r="EU55" s="200"/>
      <c r="EV55" s="200"/>
      <c r="EW55" s="200"/>
      <c r="EX55" s="200"/>
      <c r="EY55" s="200"/>
      <c r="EZ55" s="200"/>
      <c r="FA55" s="200"/>
      <c r="FB55" s="200"/>
      <c r="FC55" s="200"/>
      <c r="FD55" s="200"/>
      <c r="FE55" s="200"/>
      <c r="FF55" s="200"/>
      <c r="FG55" s="200"/>
      <c r="FH55" s="200"/>
      <c r="FI55" s="200"/>
      <c r="FJ55" s="200"/>
      <c r="FK55" s="200"/>
      <c r="FL55" s="200"/>
      <c r="FM55" s="200"/>
      <c r="FN55" s="200"/>
      <c r="FO55" s="200"/>
      <c r="FP55" s="200"/>
      <c r="FQ55" s="200"/>
      <c r="FR55" s="200"/>
      <c r="FS55" s="200"/>
      <c r="FT55" s="200"/>
      <c r="FU55" s="200"/>
      <c r="FV55" s="200"/>
      <c r="FW55" s="200"/>
      <c r="FX55" s="200"/>
      <c r="FY55" s="200"/>
      <c r="FZ55" s="200"/>
      <c r="GA55" s="200"/>
      <c r="GB55" s="200"/>
      <c r="GC55" s="200"/>
      <c r="GD55" s="200"/>
      <c r="GE55" s="200"/>
      <c r="GF55" s="200"/>
      <c r="GG55" s="200"/>
      <c r="GH55" s="200"/>
      <c r="GI55" s="200"/>
      <c r="GJ55" s="200"/>
      <c r="GK55" s="200"/>
      <c r="GL55" s="200"/>
      <c r="GM55" s="200"/>
      <c r="GN55" s="200"/>
      <c r="GO55" s="200"/>
      <c r="GP55" s="200"/>
      <c r="GQ55" s="200"/>
      <c r="GR55" s="200"/>
      <c r="GS55" s="200"/>
      <c r="GT55" s="200"/>
      <c r="GU55" s="200"/>
      <c r="GV55" s="200"/>
      <c r="GW55" s="200"/>
      <c r="GX55" s="200"/>
      <c r="GY55" s="200"/>
      <c r="GZ55" s="200"/>
      <c r="HA55" s="200"/>
      <c r="HB55" s="200"/>
      <c r="HC55" s="200"/>
      <c r="HD55" s="200"/>
      <c r="HE55" s="200"/>
      <c r="HF55" s="200"/>
      <c r="HG55" s="200"/>
      <c r="HH55" s="200"/>
      <c r="HI55" s="200"/>
      <c r="HJ55" s="200"/>
      <c r="HK55" s="200"/>
      <c r="HL55" s="200"/>
      <c r="HM55" s="200"/>
      <c r="HN55" s="200"/>
      <c r="HO55" s="200"/>
      <c r="HP55" s="200"/>
      <c r="HQ55" s="200"/>
      <c r="HR55" s="200"/>
      <c r="HS55" s="200"/>
      <c r="HT55" s="200"/>
      <c r="HU55" s="200"/>
      <c r="HV55" s="200"/>
      <c r="HW55" s="200"/>
      <c r="HX55" s="200"/>
      <c r="HY55" s="200"/>
      <c r="HZ55" s="200"/>
      <c r="IA55" s="200"/>
      <c r="IB55" s="200"/>
      <c r="IC55" s="200"/>
      <c r="ID55" s="200"/>
      <c r="IE55" s="200"/>
      <c r="IF55" s="200"/>
    </row>
    <row r="56" spans="1:240" x14ac:dyDescent="0.35">
      <c r="A56" s="194" t="s">
        <v>190</v>
      </c>
      <c r="B56" s="196"/>
      <c r="C56" s="190"/>
      <c r="D56" s="198"/>
      <c r="E56" s="211"/>
      <c r="F56" s="212"/>
      <c r="G56" s="212"/>
      <c r="H56" s="212"/>
      <c r="I56" s="212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0"/>
      <c r="AE56" s="200"/>
      <c r="AF56" s="200"/>
      <c r="AG56" s="200"/>
      <c r="AH56" s="200"/>
      <c r="AI56" s="200"/>
      <c r="AJ56" s="200"/>
      <c r="AK56" s="200"/>
      <c r="AL56" s="200"/>
      <c r="AM56" s="200"/>
      <c r="AN56" s="200"/>
      <c r="AO56" s="200"/>
      <c r="AP56" s="200"/>
      <c r="AQ56" s="200"/>
      <c r="AR56" s="200"/>
      <c r="AS56" s="200"/>
      <c r="AT56" s="200"/>
      <c r="AU56" s="200"/>
      <c r="AV56" s="200"/>
      <c r="AW56" s="200"/>
      <c r="AX56" s="200"/>
      <c r="AY56" s="200"/>
      <c r="AZ56" s="200"/>
      <c r="BA56" s="200"/>
      <c r="BB56" s="200"/>
      <c r="BC56" s="200"/>
      <c r="BD56" s="200"/>
      <c r="BE56" s="200"/>
      <c r="BF56" s="200"/>
      <c r="BG56" s="200"/>
      <c r="BH56" s="200"/>
      <c r="BI56" s="200"/>
      <c r="BJ56" s="200"/>
      <c r="BK56" s="200"/>
      <c r="BL56" s="200"/>
      <c r="BM56" s="200"/>
      <c r="BN56" s="200"/>
      <c r="BO56" s="200"/>
      <c r="BP56" s="200"/>
      <c r="BQ56" s="200"/>
      <c r="BR56" s="200"/>
      <c r="BS56" s="200"/>
      <c r="BT56" s="200"/>
      <c r="BU56" s="200"/>
      <c r="BV56" s="200"/>
      <c r="BW56" s="200"/>
      <c r="BX56" s="200"/>
      <c r="BY56" s="200"/>
      <c r="BZ56" s="200"/>
      <c r="CA56" s="200"/>
      <c r="CB56" s="200"/>
      <c r="CC56" s="200"/>
      <c r="CD56" s="200"/>
      <c r="CE56" s="200"/>
      <c r="CF56" s="200"/>
      <c r="CG56" s="200"/>
      <c r="CH56" s="200"/>
      <c r="CI56" s="200"/>
      <c r="CJ56" s="200"/>
      <c r="CK56" s="200"/>
      <c r="CL56" s="200"/>
      <c r="CM56" s="200"/>
      <c r="CN56" s="200"/>
      <c r="CO56" s="200"/>
      <c r="CP56" s="200"/>
      <c r="CQ56" s="200"/>
      <c r="CR56" s="200"/>
      <c r="CS56" s="200"/>
      <c r="CT56" s="200"/>
      <c r="CU56" s="200"/>
      <c r="CV56" s="200"/>
      <c r="CW56" s="200"/>
      <c r="CX56" s="200"/>
      <c r="CY56" s="200"/>
      <c r="CZ56" s="200"/>
      <c r="DA56" s="200"/>
      <c r="DB56" s="200"/>
      <c r="DC56" s="200"/>
      <c r="DD56" s="200"/>
      <c r="DE56" s="200"/>
      <c r="DF56" s="200"/>
      <c r="DG56" s="200"/>
      <c r="DH56" s="200"/>
      <c r="DI56" s="200"/>
      <c r="DJ56" s="200"/>
      <c r="DK56" s="200"/>
      <c r="DL56" s="200"/>
      <c r="DM56" s="200"/>
      <c r="DN56" s="200"/>
      <c r="DO56" s="200"/>
      <c r="DP56" s="200"/>
      <c r="DQ56" s="200"/>
      <c r="DR56" s="200"/>
      <c r="DS56" s="200"/>
      <c r="DT56" s="200"/>
      <c r="DU56" s="200"/>
      <c r="DV56" s="200"/>
      <c r="DW56" s="200"/>
      <c r="DX56" s="200"/>
      <c r="DY56" s="200"/>
      <c r="DZ56" s="200"/>
      <c r="EA56" s="200"/>
      <c r="EB56" s="200"/>
      <c r="EC56" s="200"/>
      <c r="ED56" s="200"/>
      <c r="EE56" s="200"/>
      <c r="EF56" s="200"/>
      <c r="EG56" s="200"/>
      <c r="EH56" s="200"/>
      <c r="EI56" s="200"/>
      <c r="EJ56" s="200"/>
      <c r="EK56" s="200"/>
      <c r="EL56" s="200"/>
      <c r="EM56" s="200"/>
      <c r="EN56" s="200"/>
      <c r="EO56" s="200"/>
      <c r="EP56" s="200"/>
      <c r="EQ56" s="200"/>
      <c r="ER56" s="200"/>
      <c r="ES56" s="200"/>
      <c r="ET56" s="200"/>
      <c r="EU56" s="200"/>
      <c r="EV56" s="200"/>
      <c r="EW56" s="200"/>
      <c r="EX56" s="200"/>
      <c r="EY56" s="200"/>
      <c r="EZ56" s="200"/>
      <c r="FA56" s="200"/>
      <c r="FB56" s="200"/>
      <c r="FC56" s="200"/>
      <c r="FD56" s="200"/>
      <c r="FE56" s="200"/>
      <c r="FF56" s="200"/>
      <c r="FG56" s="200"/>
      <c r="FH56" s="200"/>
      <c r="FI56" s="200"/>
      <c r="FJ56" s="200"/>
      <c r="FK56" s="200"/>
      <c r="FL56" s="200"/>
      <c r="FM56" s="200"/>
      <c r="FN56" s="200"/>
      <c r="FO56" s="200"/>
      <c r="FP56" s="200"/>
      <c r="FQ56" s="200"/>
      <c r="FR56" s="200"/>
      <c r="FS56" s="200"/>
      <c r="FT56" s="200"/>
      <c r="FU56" s="200"/>
      <c r="FV56" s="200"/>
      <c r="FW56" s="200"/>
      <c r="FX56" s="200"/>
      <c r="FY56" s="200"/>
      <c r="FZ56" s="200"/>
      <c r="GA56" s="200"/>
      <c r="GB56" s="200"/>
      <c r="GC56" s="200"/>
      <c r="GD56" s="200"/>
      <c r="GE56" s="200"/>
      <c r="GF56" s="200"/>
      <c r="GG56" s="200"/>
      <c r="GH56" s="200"/>
      <c r="GI56" s="200"/>
      <c r="GJ56" s="200"/>
      <c r="GK56" s="200"/>
      <c r="GL56" s="200"/>
      <c r="GM56" s="200"/>
      <c r="GN56" s="200"/>
      <c r="GO56" s="200"/>
      <c r="GP56" s="200"/>
      <c r="GQ56" s="200"/>
      <c r="GR56" s="200"/>
      <c r="GS56" s="200"/>
      <c r="GT56" s="200"/>
      <c r="GU56" s="200"/>
      <c r="GV56" s="200"/>
      <c r="GW56" s="200"/>
      <c r="GX56" s="200"/>
      <c r="GY56" s="200"/>
      <c r="GZ56" s="200"/>
      <c r="HA56" s="200"/>
      <c r="HB56" s="200"/>
      <c r="HC56" s="200"/>
      <c r="HD56" s="200"/>
      <c r="HE56" s="200"/>
      <c r="HF56" s="200"/>
      <c r="HG56" s="200"/>
      <c r="HH56" s="200"/>
      <c r="HI56" s="200"/>
      <c r="HJ56" s="200"/>
      <c r="HK56" s="200"/>
      <c r="HL56" s="200"/>
      <c r="HM56" s="200"/>
      <c r="HN56" s="200"/>
      <c r="HO56" s="200"/>
      <c r="HP56" s="200"/>
      <c r="HQ56" s="200"/>
      <c r="HR56" s="200"/>
      <c r="HS56" s="200"/>
      <c r="HT56" s="200"/>
      <c r="HU56" s="200"/>
      <c r="HV56" s="200"/>
      <c r="HW56" s="200"/>
      <c r="HX56" s="200"/>
      <c r="HY56" s="200"/>
      <c r="HZ56" s="200"/>
      <c r="IA56" s="200"/>
      <c r="IB56" s="200"/>
      <c r="IC56" s="200"/>
      <c r="ID56" s="200"/>
      <c r="IE56" s="200"/>
      <c r="IF56" s="200"/>
    </row>
    <row r="57" spans="1:240" x14ac:dyDescent="0.35">
      <c r="A57" s="206" t="s">
        <v>191</v>
      </c>
      <c r="B57" s="190"/>
      <c r="C57" s="190"/>
      <c r="D57" s="198"/>
      <c r="E57" s="211"/>
      <c r="F57" s="212"/>
      <c r="G57" s="212"/>
      <c r="H57" s="212"/>
      <c r="I57" s="212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0"/>
      <c r="AE57" s="200"/>
      <c r="AF57" s="200"/>
      <c r="AG57" s="200"/>
      <c r="AH57" s="200"/>
      <c r="AI57" s="200"/>
      <c r="AJ57" s="200"/>
      <c r="AK57" s="200"/>
      <c r="AL57" s="200"/>
      <c r="AM57" s="200"/>
      <c r="AN57" s="200"/>
      <c r="AO57" s="200"/>
      <c r="AP57" s="200"/>
      <c r="AQ57" s="200"/>
      <c r="AR57" s="200"/>
      <c r="AS57" s="200"/>
      <c r="AT57" s="200"/>
      <c r="AU57" s="200"/>
      <c r="AV57" s="200"/>
      <c r="AW57" s="200"/>
      <c r="AX57" s="200"/>
      <c r="AY57" s="200"/>
      <c r="AZ57" s="200"/>
      <c r="BA57" s="200"/>
      <c r="BB57" s="200"/>
      <c r="BC57" s="200"/>
      <c r="BD57" s="200"/>
      <c r="BE57" s="200"/>
      <c r="BF57" s="200"/>
      <c r="BG57" s="200"/>
      <c r="BH57" s="200"/>
      <c r="BI57" s="200"/>
      <c r="BJ57" s="200"/>
      <c r="BK57" s="200"/>
      <c r="BL57" s="200"/>
      <c r="BM57" s="200"/>
      <c r="BN57" s="200"/>
      <c r="BO57" s="200"/>
      <c r="BP57" s="200"/>
      <c r="BQ57" s="200"/>
      <c r="BR57" s="200"/>
      <c r="BS57" s="200"/>
      <c r="BT57" s="200"/>
      <c r="BU57" s="200"/>
      <c r="BV57" s="200"/>
      <c r="BW57" s="200"/>
      <c r="BX57" s="200"/>
      <c r="BY57" s="200"/>
      <c r="BZ57" s="200"/>
      <c r="CA57" s="200"/>
      <c r="CB57" s="200"/>
      <c r="CC57" s="200"/>
      <c r="CD57" s="200"/>
      <c r="CE57" s="200"/>
      <c r="CF57" s="200"/>
      <c r="CG57" s="200"/>
      <c r="CH57" s="200"/>
      <c r="CI57" s="200"/>
      <c r="CJ57" s="200"/>
      <c r="CK57" s="200"/>
      <c r="CL57" s="200"/>
      <c r="CM57" s="200"/>
      <c r="CN57" s="200"/>
      <c r="CO57" s="200"/>
      <c r="CP57" s="200"/>
      <c r="CQ57" s="200"/>
      <c r="CR57" s="200"/>
      <c r="CS57" s="200"/>
      <c r="CT57" s="200"/>
      <c r="CU57" s="200"/>
      <c r="CV57" s="200"/>
      <c r="CW57" s="200"/>
      <c r="CX57" s="200"/>
      <c r="CY57" s="200"/>
      <c r="CZ57" s="200"/>
      <c r="DA57" s="200"/>
      <c r="DB57" s="200"/>
      <c r="DC57" s="200"/>
      <c r="DD57" s="200"/>
      <c r="DE57" s="200"/>
      <c r="DF57" s="200"/>
      <c r="DG57" s="200"/>
      <c r="DH57" s="200"/>
      <c r="DI57" s="200"/>
      <c r="DJ57" s="200"/>
      <c r="DK57" s="200"/>
      <c r="DL57" s="200"/>
      <c r="DM57" s="200"/>
      <c r="DN57" s="200"/>
      <c r="DO57" s="200"/>
      <c r="DP57" s="200"/>
      <c r="DQ57" s="200"/>
      <c r="DR57" s="200"/>
      <c r="DS57" s="200"/>
      <c r="DT57" s="200"/>
      <c r="DU57" s="200"/>
      <c r="DV57" s="200"/>
      <c r="DW57" s="200"/>
      <c r="DX57" s="200"/>
      <c r="DY57" s="200"/>
      <c r="DZ57" s="200"/>
      <c r="EA57" s="200"/>
      <c r="EB57" s="200"/>
      <c r="EC57" s="200"/>
      <c r="ED57" s="200"/>
      <c r="EE57" s="200"/>
      <c r="EF57" s="200"/>
      <c r="EG57" s="200"/>
      <c r="EH57" s="200"/>
      <c r="EI57" s="200"/>
      <c r="EJ57" s="200"/>
      <c r="EK57" s="200"/>
      <c r="EL57" s="200"/>
      <c r="EM57" s="200"/>
      <c r="EN57" s="200"/>
      <c r="EO57" s="200"/>
      <c r="EP57" s="200"/>
      <c r="EQ57" s="200"/>
      <c r="ER57" s="200"/>
      <c r="ES57" s="200"/>
      <c r="ET57" s="200"/>
      <c r="EU57" s="200"/>
      <c r="EV57" s="200"/>
      <c r="EW57" s="200"/>
      <c r="EX57" s="200"/>
      <c r="EY57" s="200"/>
      <c r="EZ57" s="200"/>
      <c r="FA57" s="200"/>
      <c r="FB57" s="200"/>
      <c r="FC57" s="200"/>
      <c r="FD57" s="200"/>
      <c r="FE57" s="200"/>
      <c r="FF57" s="200"/>
      <c r="FG57" s="200"/>
      <c r="FH57" s="200"/>
      <c r="FI57" s="200"/>
      <c r="FJ57" s="200"/>
      <c r="FK57" s="200"/>
      <c r="FL57" s="200"/>
      <c r="FM57" s="200"/>
      <c r="FN57" s="200"/>
      <c r="FO57" s="200"/>
      <c r="FP57" s="200"/>
      <c r="FQ57" s="200"/>
      <c r="FR57" s="200"/>
      <c r="FS57" s="200"/>
      <c r="FT57" s="200"/>
      <c r="FU57" s="200"/>
      <c r="FV57" s="200"/>
      <c r="FW57" s="200"/>
      <c r="FX57" s="200"/>
      <c r="FY57" s="200"/>
      <c r="FZ57" s="200"/>
      <c r="GA57" s="200"/>
      <c r="GB57" s="200"/>
      <c r="GC57" s="200"/>
      <c r="GD57" s="200"/>
      <c r="GE57" s="200"/>
      <c r="GF57" s="200"/>
      <c r="GG57" s="200"/>
      <c r="GH57" s="200"/>
      <c r="GI57" s="200"/>
      <c r="GJ57" s="200"/>
      <c r="GK57" s="200"/>
      <c r="GL57" s="200"/>
      <c r="GM57" s="200"/>
      <c r="GN57" s="200"/>
      <c r="GO57" s="200"/>
      <c r="GP57" s="200"/>
      <c r="GQ57" s="200"/>
      <c r="GR57" s="200"/>
      <c r="GS57" s="200"/>
      <c r="GT57" s="200"/>
      <c r="GU57" s="200"/>
      <c r="GV57" s="200"/>
      <c r="GW57" s="200"/>
      <c r="GX57" s="200"/>
      <c r="GY57" s="200"/>
      <c r="GZ57" s="200"/>
      <c r="HA57" s="200"/>
      <c r="HB57" s="200"/>
      <c r="HC57" s="200"/>
      <c r="HD57" s="200"/>
      <c r="HE57" s="200"/>
      <c r="HF57" s="200"/>
      <c r="HG57" s="200"/>
      <c r="HH57" s="200"/>
      <c r="HI57" s="200"/>
      <c r="HJ57" s="200"/>
      <c r="HK57" s="200"/>
      <c r="HL57" s="200"/>
      <c r="HM57" s="200"/>
      <c r="HN57" s="200"/>
      <c r="HO57" s="200"/>
      <c r="HP57" s="200"/>
      <c r="HQ57" s="200"/>
      <c r="HR57" s="200"/>
      <c r="HS57" s="200"/>
      <c r="HT57" s="200"/>
      <c r="HU57" s="200"/>
      <c r="HV57" s="200"/>
      <c r="HW57" s="200"/>
      <c r="HX57" s="200"/>
      <c r="HY57" s="200"/>
      <c r="HZ57" s="200"/>
      <c r="IA57" s="200"/>
      <c r="IB57" s="200"/>
      <c r="IC57" s="200"/>
      <c r="ID57" s="200"/>
      <c r="IE57" s="200"/>
      <c r="IF57" s="200"/>
    </row>
    <row r="58" spans="1:240" ht="22.5" customHeight="1" x14ac:dyDescent="0.35">
      <c r="A58" s="197" t="s">
        <v>192</v>
      </c>
      <c r="B58" s="210" t="s">
        <v>193</v>
      </c>
      <c r="C58" s="190" t="s">
        <v>194</v>
      </c>
      <c r="D58" s="229"/>
      <c r="E58" s="211"/>
      <c r="F58" s="212"/>
      <c r="G58" s="212"/>
      <c r="H58" s="212"/>
      <c r="I58" s="212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0"/>
      <c r="AE58" s="200"/>
      <c r="AF58" s="200"/>
      <c r="AG58" s="200"/>
      <c r="AH58" s="200"/>
      <c r="AI58" s="200"/>
      <c r="AJ58" s="200"/>
      <c r="AK58" s="200"/>
      <c r="AL58" s="200"/>
      <c r="AM58" s="200"/>
      <c r="AN58" s="200"/>
      <c r="AO58" s="200"/>
      <c r="AP58" s="200"/>
      <c r="AQ58" s="200"/>
      <c r="AR58" s="200"/>
      <c r="AS58" s="200"/>
      <c r="AT58" s="200"/>
      <c r="AU58" s="200"/>
      <c r="AV58" s="200"/>
      <c r="AW58" s="200"/>
      <c r="AX58" s="200"/>
      <c r="AY58" s="200"/>
      <c r="AZ58" s="200"/>
      <c r="BA58" s="200"/>
      <c r="BB58" s="200"/>
      <c r="BC58" s="200"/>
      <c r="BD58" s="200"/>
      <c r="BE58" s="200"/>
      <c r="BF58" s="200"/>
      <c r="BG58" s="200"/>
      <c r="BH58" s="200"/>
      <c r="BI58" s="200"/>
      <c r="BJ58" s="200"/>
      <c r="BK58" s="200"/>
      <c r="BL58" s="200"/>
      <c r="BM58" s="200"/>
      <c r="BN58" s="200"/>
      <c r="BO58" s="200"/>
      <c r="BP58" s="200"/>
      <c r="BQ58" s="200"/>
      <c r="BR58" s="200"/>
      <c r="BS58" s="200"/>
      <c r="BT58" s="200"/>
      <c r="BU58" s="200"/>
      <c r="BV58" s="200"/>
      <c r="BW58" s="200"/>
      <c r="BX58" s="200"/>
      <c r="BY58" s="200"/>
      <c r="BZ58" s="200"/>
      <c r="CA58" s="200"/>
      <c r="CB58" s="200"/>
      <c r="CC58" s="200"/>
      <c r="CD58" s="200"/>
      <c r="CE58" s="200"/>
      <c r="CF58" s="200"/>
      <c r="CG58" s="200"/>
      <c r="CH58" s="200"/>
      <c r="CI58" s="200"/>
      <c r="CJ58" s="200"/>
      <c r="CK58" s="200"/>
      <c r="CL58" s="200"/>
      <c r="CM58" s="200"/>
      <c r="CN58" s="200"/>
      <c r="CO58" s="200"/>
      <c r="CP58" s="200"/>
      <c r="CQ58" s="200"/>
      <c r="CR58" s="200"/>
      <c r="CS58" s="200"/>
      <c r="CT58" s="200"/>
      <c r="CU58" s="200"/>
      <c r="CV58" s="200"/>
      <c r="CW58" s="200"/>
      <c r="CX58" s="200"/>
      <c r="CY58" s="200"/>
      <c r="CZ58" s="200"/>
      <c r="DA58" s="200"/>
      <c r="DB58" s="200"/>
      <c r="DC58" s="200"/>
      <c r="DD58" s="200"/>
      <c r="DE58" s="200"/>
      <c r="DF58" s="200"/>
      <c r="DG58" s="200"/>
      <c r="DH58" s="200"/>
      <c r="DI58" s="200"/>
      <c r="DJ58" s="200"/>
      <c r="DK58" s="200"/>
      <c r="DL58" s="200"/>
      <c r="DM58" s="200"/>
      <c r="DN58" s="200"/>
      <c r="DO58" s="200"/>
      <c r="DP58" s="200"/>
      <c r="DQ58" s="200"/>
      <c r="DR58" s="200"/>
      <c r="DS58" s="200"/>
      <c r="DT58" s="200"/>
      <c r="DU58" s="200"/>
      <c r="DV58" s="200"/>
      <c r="DW58" s="200"/>
      <c r="DX58" s="200"/>
      <c r="DY58" s="200"/>
      <c r="DZ58" s="200"/>
      <c r="EA58" s="200"/>
      <c r="EB58" s="200"/>
      <c r="EC58" s="200"/>
      <c r="ED58" s="200"/>
      <c r="EE58" s="200"/>
      <c r="EF58" s="200"/>
      <c r="EG58" s="200"/>
      <c r="EH58" s="200"/>
      <c r="EI58" s="200"/>
      <c r="EJ58" s="200"/>
      <c r="EK58" s="200"/>
      <c r="EL58" s="200"/>
      <c r="EM58" s="200"/>
      <c r="EN58" s="200"/>
      <c r="EO58" s="200"/>
      <c r="EP58" s="200"/>
      <c r="EQ58" s="200"/>
      <c r="ER58" s="200"/>
      <c r="ES58" s="200"/>
      <c r="ET58" s="200"/>
      <c r="EU58" s="200"/>
      <c r="EV58" s="200"/>
      <c r="EW58" s="200"/>
      <c r="EX58" s="200"/>
      <c r="EY58" s="200"/>
      <c r="EZ58" s="200"/>
      <c r="FA58" s="200"/>
      <c r="FB58" s="200"/>
      <c r="FC58" s="200"/>
      <c r="FD58" s="200"/>
      <c r="FE58" s="200"/>
      <c r="FF58" s="200"/>
      <c r="FG58" s="200"/>
      <c r="FH58" s="200"/>
      <c r="FI58" s="200"/>
      <c r="FJ58" s="200"/>
      <c r="FK58" s="200"/>
      <c r="FL58" s="200"/>
      <c r="FM58" s="200"/>
      <c r="FN58" s="200"/>
      <c r="FO58" s="200"/>
      <c r="FP58" s="200"/>
      <c r="FQ58" s="200"/>
      <c r="FR58" s="200"/>
      <c r="FS58" s="200"/>
      <c r="FT58" s="200"/>
      <c r="FU58" s="200"/>
      <c r="FV58" s="200"/>
      <c r="FW58" s="200"/>
      <c r="FX58" s="200"/>
      <c r="FY58" s="200"/>
      <c r="FZ58" s="200"/>
      <c r="GA58" s="200"/>
      <c r="GB58" s="200"/>
      <c r="GC58" s="200"/>
      <c r="GD58" s="200"/>
      <c r="GE58" s="200"/>
      <c r="GF58" s="200"/>
      <c r="GG58" s="200"/>
      <c r="GH58" s="200"/>
      <c r="GI58" s="200"/>
      <c r="GJ58" s="200"/>
      <c r="GK58" s="200"/>
      <c r="GL58" s="200"/>
      <c r="GM58" s="200"/>
      <c r="GN58" s="200"/>
      <c r="GO58" s="200"/>
      <c r="GP58" s="200"/>
      <c r="GQ58" s="200"/>
      <c r="GR58" s="200"/>
      <c r="GS58" s="200"/>
      <c r="GT58" s="200"/>
      <c r="GU58" s="200"/>
      <c r="GV58" s="200"/>
      <c r="GW58" s="200"/>
      <c r="GX58" s="200"/>
      <c r="GY58" s="200"/>
      <c r="GZ58" s="200"/>
      <c r="HA58" s="200"/>
      <c r="HB58" s="200"/>
      <c r="HC58" s="200"/>
      <c r="HD58" s="200"/>
      <c r="HE58" s="200"/>
      <c r="HF58" s="200"/>
      <c r="HG58" s="200"/>
      <c r="HH58" s="200"/>
      <c r="HI58" s="200"/>
      <c r="HJ58" s="200"/>
      <c r="HK58" s="200"/>
      <c r="HL58" s="200"/>
      <c r="HM58" s="200"/>
      <c r="HN58" s="200"/>
      <c r="HO58" s="200"/>
      <c r="HP58" s="200"/>
      <c r="HQ58" s="200"/>
      <c r="HR58" s="200"/>
      <c r="HS58" s="200"/>
      <c r="HT58" s="200"/>
      <c r="HU58" s="200"/>
      <c r="HV58" s="200"/>
      <c r="HW58" s="200"/>
      <c r="HX58" s="200"/>
      <c r="HY58" s="200"/>
      <c r="HZ58" s="200"/>
      <c r="IA58" s="200"/>
      <c r="IB58" s="200"/>
      <c r="IC58" s="200"/>
      <c r="ID58" s="200"/>
      <c r="IE58" s="200"/>
      <c r="IF58" s="200"/>
    </row>
    <row r="59" spans="1:240" s="193" customFormat="1" ht="23.25" customHeight="1" x14ac:dyDescent="0.35">
      <c r="A59" s="197" t="s">
        <v>58</v>
      </c>
      <c r="B59" s="228"/>
      <c r="C59" s="196"/>
      <c r="D59" s="191"/>
      <c r="E59" s="192"/>
    </row>
    <row r="60" spans="1:240" s="200" customFormat="1" ht="23.25" customHeight="1" x14ac:dyDescent="0.35">
      <c r="A60" s="197" t="s">
        <v>195</v>
      </c>
      <c r="B60" s="210" t="s">
        <v>196</v>
      </c>
      <c r="C60" s="190"/>
      <c r="D60" s="198"/>
      <c r="E60" s="199"/>
    </row>
    <row r="61" spans="1:240" ht="22.5" customHeight="1" x14ac:dyDescent="0.35">
      <c r="A61" s="197" t="s">
        <v>197</v>
      </c>
      <c r="B61" s="210" t="s">
        <v>198</v>
      </c>
      <c r="C61" s="190"/>
      <c r="D61" s="198"/>
      <c r="E61" s="211"/>
      <c r="F61" s="212"/>
      <c r="G61" s="212"/>
      <c r="H61" s="212"/>
      <c r="I61" s="212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0"/>
      <c r="AE61" s="200"/>
      <c r="AF61" s="200"/>
      <c r="AG61" s="200"/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200"/>
      <c r="AT61" s="200"/>
      <c r="AU61" s="200"/>
      <c r="AV61" s="200"/>
      <c r="AW61" s="200"/>
      <c r="AX61" s="200"/>
      <c r="AY61" s="200"/>
      <c r="AZ61" s="200"/>
      <c r="BA61" s="200"/>
      <c r="BB61" s="200"/>
      <c r="BC61" s="200"/>
      <c r="BD61" s="200"/>
      <c r="BE61" s="200"/>
      <c r="BF61" s="200"/>
      <c r="BG61" s="200"/>
      <c r="BH61" s="200"/>
      <c r="BI61" s="200"/>
      <c r="BJ61" s="200"/>
      <c r="BK61" s="200"/>
      <c r="BL61" s="200"/>
      <c r="BM61" s="200"/>
      <c r="BN61" s="200"/>
      <c r="BO61" s="200"/>
      <c r="BP61" s="200"/>
      <c r="BQ61" s="200"/>
      <c r="BR61" s="200"/>
      <c r="BS61" s="200"/>
      <c r="BT61" s="200"/>
      <c r="BU61" s="200"/>
      <c r="BV61" s="200"/>
      <c r="BW61" s="200"/>
      <c r="BX61" s="200"/>
      <c r="BY61" s="200"/>
      <c r="BZ61" s="200"/>
      <c r="CA61" s="200"/>
      <c r="CB61" s="200"/>
      <c r="CC61" s="200"/>
      <c r="CD61" s="200"/>
      <c r="CE61" s="200"/>
      <c r="CF61" s="200"/>
      <c r="CG61" s="200"/>
      <c r="CH61" s="200"/>
      <c r="CI61" s="200"/>
      <c r="CJ61" s="200"/>
      <c r="CK61" s="200"/>
      <c r="CL61" s="200"/>
      <c r="CM61" s="200"/>
      <c r="CN61" s="200"/>
      <c r="CO61" s="200"/>
      <c r="CP61" s="200"/>
      <c r="CQ61" s="200"/>
      <c r="CR61" s="200"/>
      <c r="CS61" s="200"/>
      <c r="CT61" s="200"/>
      <c r="CU61" s="200"/>
      <c r="CV61" s="200"/>
      <c r="CW61" s="200"/>
      <c r="CX61" s="200"/>
      <c r="CY61" s="200"/>
      <c r="CZ61" s="200"/>
      <c r="DA61" s="200"/>
      <c r="DB61" s="200"/>
      <c r="DC61" s="200"/>
      <c r="DD61" s="200"/>
      <c r="DE61" s="200"/>
      <c r="DF61" s="200"/>
      <c r="DG61" s="200"/>
      <c r="DH61" s="200"/>
      <c r="DI61" s="200"/>
      <c r="DJ61" s="200"/>
      <c r="DK61" s="200"/>
      <c r="DL61" s="200"/>
      <c r="DM61" s="200"/>
      <c r="DN61" s="200"/>
      <c r="DO61" s="200"/>
      <c r="DP61" s="200"/>
      <c r="DQ61" s="200"/>
      <c r="DR61" s="200"/>
      <c r="DS61" s="200"/>
      <c r="DT61" s="200"/>
      <c r="DU61" s="200"/>
      <c r="DV61" s="200"/>
      <c r="DW61" s="200"/>
      <c r="DX61" s="200"/>
      <c r="DY61" s="200"/>
      <c r="DZ61" s="200"/>
      <c r="EA61" s="200"/>
      <c r="EB61" s="200"/>
      <c r="EC61" s="200"/>
      <c r="ED61" s="200"/>
      <c r="EE61" s="200"/>
      <c r="EF61" s="200"/>
      <c r="EG61" s="200"/>
      <c r="EH61" s="200"/>
      <c r="EI61" s="200"/>
      <c r="EJ61" s="200"/>
      <c r="EK61" s="200"/>
      <c r="EL61" s="200"/>
      <c r="EM61" s="200"/>
      <c r="EN61" s="200"/>
      <c r="EO61" s="200"/>
      <c r="EP61" s="200"/>
      <c r="EQ61" s="200"/>
      <c r="ER61" s="200"/>
      <c r="ES61" s="200"/>
      <c r="ET61" s="200"/>
      <c r="EU61" s="200"/>
      <c r="EV61" s="200"/>
      <c r="EW61" s="200"/>
      <c r="EX61" s="200"/>
      <c r="EY61" s="200"/>
      <c r="EZ61" s="200"/>
      <c r="FA61" s="200"/>
      <c r="FB61" s="200"/>
      <c r="FC61" s="200"/>
      <c r="FD61" s="200"/>
      <c r="FE61" s="200"/>
      <c r="FF61" s="200"/>
      <c r="FG61" s="200"/>
      <c r="FH61" s="200"/>
      <c r="FI61" s="200"/>
      <c r="FJ61" s="200"/>
      <c r="FK61" s="200"/>
      <c r="FL61" s="200"/>
      <c r="FM61" s="200"/>
      <c r="FN61" s="200"/>
      <c r="FO61" s="200"/>
      <c r="FP61" s="200"/>
      <c r="FQ61" s="200"/>
      <c r="FR61" s="200"/>
      <c r="FS61" s="200"/>
      <c r="FT61" s="200"/>
      <c r="FU61" s="200"/>
      <c r="FV61" s="200"/>
      <c r="FW61" s="200"/>
      <c r="FX61" s="200"/>
      <c r="FY61" s="200"/>
      <c r="FZ61" s="200"/>
      <c r="GA61" s="200"/>
      <c r="GB61" s="200"/>
      <c r="GC61" s="200"/>
      <c r="GD61" s="200"/>
      <c r="GE61" s="200"/>
      <c r="GF61" s="200"/>
      <c r="GG61" s="200"/>
      <c r="GH61" s="200"/>
      <c r="GI61" s="200"/>
      <c r="GJ61" s="200"/>
      <c r="GK61" s="200"/>
      <c r="GL61" s="200"/>
      <c r="GM61" s="200"/>
      <c r="GN61" s="200"/>
      <c r="GO61" s="200"/>
      <c r="GP61" s="200"/>
      <c r="GQ61" s="200"/>
      <c r="GR61" s="200"/>
      <c r="GS61" s="200"/>
      <c r="GT61" s="200"/>
      <c r="GU61" s="200"/>
      <c r="GV61" s="200"/>
      <c r="GW61" s="200"/>
      <c r="GX61" s="200"/>
      <c r="GY61" s="200"/>
      <c r="GZ61" s="200"/>
      <c r="HA61" s="200"/>
      <c r="HB61" s="200"/>
      <c r="HC61" s="200"/>
      <c r="HD61" s="200"/>
      <c r="HE61" s="200"/>
      <c r="HF61" s="200"/>
      <c r="HG61" s="200"/>
      <c r="HH61" s="200"/>
      <c r="HI61" s="200"/>
      <c r="HJ61" s="200"/>
      <c r="HK61" s="200"/>
      <c r="HL61" s="200"/>
      <c r="HM61" s="200"/>
      <c r="HN61" s="200"/>
      <c r="HO61" s="200"/>
      <c r="HP61" s="200"/>
      <c r="HQ61" s="200"/>
      <c r="HR61" s="200"/>
      <c r="HS61" s="200"/>
      <c r="HT61" s="200"/>
      <c r="HU61" s="200"/>
      <c r="HV61" s="200"/>
      <c r="HW61" s="200"/>
      <c r="HX61" s="200"/>
      <c r="HY61" s="200"/>
      <c r="HZ61" s="200"/>
      <c r="IA61" s="200"/>
      <c r="IB61" s="200"/>
      <c r="IC61" s="200"/>
      <c r="ID61" s="200"/>
      <c r="IE61" s="200"/>
      <c r="IF61" s="200"/>
    </row>
    <row r="62" spans="1:240" ht="22.5" customHeight="1" x14ac:dyDescent="0.35">
      <c r="A62" s="197" t="s">
        <v>199</v>
      </c>
      <c r="B62" s="210" t="s">
        <v>200</v>
      </c>
      <c r="C62" s="228"/>
      <c r="D62" s="202"/>
      <c r="E62" s="211"/>
      <c r="F62" s="212"/>
      <c r="G62" s="212"/>
      <c r="H62" s="212"/>
      <c r="I62" s="212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0"/>
      <c r="AE62" s="200"/>
      <c r="AF62" s="200"/>
      <c r="AG62" s="200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0"/>
      <c r="AT62" s="200"/>
      <c r="AU62" s="200"/>
      <c r="AV62" s="200"/>
      <c r="AW62" s="200"/>
      <c r="AX62" s="200"/>
      <c r="AY62" s="200"/>
      <c r="AZ62" s="200"/>
      <c r="BA62" s="200"/>
      <c r="BB62" s="200"/>
      <c r="BC62" s="200"/>
      <c r="BD62" s="200"/>
      <c r="BE62" s="200"/>
      <c r="BF62" s="200"/>
      <c r="BG62" s="200"/>
      <c r="BH62" s="200"/>
      <c r="BI62" s="200"/>
      <c r="BJ62" s="200"/>
      <c r="BK62" s="200"/>
      <c r="BL62" s="200"/>
      <c r="BM62" s="200"/>
      <c r="BN62" s="200"/>
      <c r="BO62" s="200"/>
      <c r="BP62" s="200"/>
      <c r="BQ62" s="200"/>
      <c r="BR62" s="200"/>
      <c r="BS62" s="200"/>
      <c r="BT62" s="200"/>
      <c r="BU62" s="200"/>
      <c r="BV62" s="200"/>
      <c r="BW62" s="200"/>
      <c r="BX62" s="200"/>
      <c r="BY62" s="200"/>
      <c r="BZ62" s="200"/>
      <c r="CA62" s="200"/>
      <c r="CB62" s="200"/>
      <c r="CC62" s="200"/>
      <c r="CD62" s="200"/>
      <c r="CE62" s="200"/>
      <c r="CF62" s="200"/>
      <c r="CG62" s="200"/>
      <c r="CH62" s="200"/>
      <c r="CI62" s="200"/>
      <c r="CJ62" s="200"/>
      <c r="CK62" s="200"/>
      <c r="CL62" s="200"/>
      <c r="CM62" s="200"/>
      <c r="CN62" s="200"/>
      <c r="CO62" s="200"/>
      <c r="CP62" s="200"/>
      <c r="CQ62" s="200"/>
      <c r="CR62" s="200"/>
      <c r="CS62" s="200"/>
      <c r="CT62" s="200"/>
      <c r="CU62" s="200"/>
      <c r="CV62" s="200"/>
      <c r="CW62" s="200"/>
      <c r="CX62" s="200"/>
      <c r="CY62" s="200"/>
      <c r="CZ62" s="200"/>
      <c r="DA62" s="200"/>
      <c r="DB62" s="200"/>
      <c r="DC62" s="200"/>
      <c r="DD62" s="200"/>
      <c r="DE62" s="200"/>
      <c r="DF62" s="200"/>
      <c r="DG62" s="200"/>
      <c r="DH62" s="200"/>
      <c r="DI62" s="200"/>
      <c r="DJ62" s="200"/>
      <c r="DK62" s="200"/>
      <c r="DL62" s="200"/>
      <c r="DM62" s="200"/>
      <c r="DN62" s="200"/>
      <c r="DO62" s="200"/>
      <c r="DP62" s="200"/>
      <c r="DQ62" s="200"/>
      <c r="DR62" s="200"/>
      <c r="DS62" s="200"/>
      <c r="DT62" s="200"/>
      <c r="DU62" s="200"/>
      <c r="DV62" s="200"/>
      <c r="DW62" s="200"/>
      <c r="DX62" s="200"/>
      <c r="DY62" s="200"/>
      <c r="DZ62" s="200"/>
      <c r="EA62" s="200"/>
      <c r="EB62" s="200"/>
      <c r="EC62" s="200"/>
      <c r="ED62" s="200"/>
      <c r="EE62" s="200"/>
      <c r="EF62" s="200"/>
      <c r="EG62" s="200"/>
      <c r="EH62" s="200"/>
      <c r="EI62" s="200"/>
      <c r="EJ62" s="200"/>
      <c r="EK62" s="200"/>
      <c r="EL62" s="200"/>
      <c r="EM62" s="200"/>
      <c r="EN62" s="200"/>
      <c r="EO62" s="200"/>
      <c r="EP62" s="200"/>
      <c r="EQ62" s="200"/>
      <c r="ER62" s="200"/>
      <c r="ES62" s="200"/>
      <c r="ET62" s="200"/>
      <c r="EU62" s="200"/>
      <c r="EV62" s="200"/>
      <c r="EW62" s="200"/>
      <c r="EX62" s="200"/>
      <c r="EY62" s="200"/>
      <c r="EZ62" s="200"/>
      <c r="FA62" s="200"/>
      <c r="FB62" s="200"/>
      <c r="FC62" s="200"/>
      <c r="FD62" s="200"/>
      <c r="FE62" s="200"/>
      <c r="FF62" s="200"/>
      <c r="FG62" s="200"/>
      <c r="FH62" s="200"/>
      <c r="FI62" s="200"/>
      <c r="FJ62" s="200"/>
      <c r="FK62" s="200"/>
      <c r="FL62" s="200"/>
      <c r="FM62" s="200"/>
      <c r="FN62" s="200"/>
      <c r="FO62" s="200"/>
      <c r="FP62" s="200"/>
      <c r="FQ62" s="200"/>
      <c r="FR62" s="200"/>
      <c r="FS62" s="200"/>
      <c r="FT62" s="200"/>
      <c r="FU62" s="200"/>
      <c r="FV62" s="200"/>
      <c r="FW62" s="200"/>
      <c r="FX62" s="200"/>
      <c r="FY62" s="200"/>
      <c r="FZ62" s="200"/>
      <c r="GA62" s="200"/>
      <c r="GB62" s="200"/>
      <c r="GC62" s="200"/>
      <c r="GD62" s="200"/>
      <c r="GE62" s="200"/>
      <c r="GF62" s="200"/>
      <c r="GG62" s="200"/>
      <c r="GH62" s="200"/>
      <c r="GI62" s="200"/>
      <c r="GJ62" s="200"/>
      <c r="GK62" s="200"/>
      <c r="GL62" s="200"/>
      <c r="GM62" s="200"/>
      <c r="GN62" s="200"/>
      <c r="GO62" s="200"/>
      <c r="GP62" s="200"/>
      <c r="GQ62" s="200"/>
      <c r="GR62" s="200"/>
      <c r="GS62" s="200"/>
      <c r="GT62" s="200"/>
      <c r="GU62" s="200"/>
      <c r="GV62" s="200"/>
      <c r="GW62" s="200"/>
      <c r="GX62" s="200"/>
      <c r="GY62" s="200"/>
      <c r="GZ62" s="200"/>
      <c r="HA62" s="200"/>
      <c r="HB62" s="200"/>
      <c r="HC62" s="200"/>
      <c r="HD62" s="200"/>
      <c r="HE62" s="200"/>
      <c r="HF62" s="200"/>
      <c r="HG62" s="200"/>
      <c r="HH62" s="200"/>
      <c r="HI62" s="200"/>
      <c r="HJ62" s="200"/>
      <c r="HK62" s="200"/>
      <c r="HL62" s="200"/>
      <c r="HM62" s="200"/>
      <c r="HN62" s="200"/>
      <c r="HO62" s="200"/>
      <c r="HP62" s="200"/>
      <c r="HQ62" s="200"/>
      <c r="HR62" s="200"/>
      <c r="HS62" s="200"/>
      <c r="HT62" s="200"/>
      <c r="HU62" s="200"/>
      <c r="HV62" s="200"/>
      <c r="HW62" s="200"/>
      <c r="HX62" s="200"/>
      <c r="HY62" s="200"/>
      <c r="HZ62" s="200"/>
      <c r="IA62" s="200"/>
      <c r="IB62" s="200"/>
      <c r="IC62" s="200"/>
      <c r="ID62" s="200"/>
      <c r="IE62" s="200"/>
      <c r="IF62" s="200"/>
    </row>
    <row r="63" spans="1:240" s="193" customFormat="1" ht="23.25" customHeight="1" x14ac:dyDescent="0.35">
      <c r="A63" s="197" t="s">
        <v>201</v>
      </c>
      <c r="B63" s="210" t="s">
        <v>202</v>
      </c>
      <c r="C63" s="196"/>
      <c r="D63" s="191"/>
      <c r="E63" s="192"/>
    </row>
    <row r="64" spans="1:240" ht="22.5" customHeight="1" x14ac:dyDescent="0.35">
      <c r="A64" s="197"/>
      <c r="B64" s="218"/>
      <c r="C64" s="190"/>
      <c r="D64" s="198"/>
      <c r="E64" s="211"/>
      <c r="F64" s="212"/>
      <c r="G64" s="212"/>
      <c r="H64" s="212"/>
      <c r="I64" s="212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0"/>
      <c r="AE64" s="200"/>
      <c r="AF64" s="200"/>
      <c r="AG64" s="200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0"/>
      <c r="AT64" s="200"/>
      <c r="AU64" s="200"/>
      <c r="AV64" s="200"/>
      <c r="AW64" s="200"/>
      <c r="AX64" s="200"/>
      <c r="AY64" s="200"/>
      <c r="AZ64" s="200"/>
      <c r="BA64" s="200"/>
      <c r="BB64" s="200"/>
      <c r="BC64" s="200"/>
      <c r="BD64" s="200"/>
      <c r="BE64" s="200"/>
      <c r="BF64" s="200"/>
      <c r="BG64" s="200"/>
      <c r="BH64" s="200"/>
      <c r="BI64" s="200"/>
      <c r="BJ64" s="200"/>
      <c r="BK64" s="200"/>
      <c r="BL64" s="200"/>
      <c r="BM64" s="200"/>
      <c r="BN64" s="200"/>
      <c r="BO64" s="200"/>
      <c r="BP64" s="200"/>
      <c r="BQ64" s="200"/>
      <c r="BR64" s="200"/>
      <c r="BS64" s="200"/>
      <c r="BT64" s="200"/>
      <c r="BU64" s="200"/>
      <c r="BV64" s="200"/>
      <c r="BW64" s="200"/>
      <c r="BX64" s="200"/>
      <c r="BY64" s="200"/>
      <c r="BZ64" s="200"/>
      <c r="CA64" s="200"/>
      <c r="CB64" s="200"/>
      <c r="CC64" s="200"/>
      <c r="CD64" s="200"/>
      <c r="CE64" s="200"/>
      <c r="CF64" s="200"/>
      <c r="CG64" s="200"/>
      <c r="CH64" s="200"/>
      <c r="CI64" s="200"/>
      <c r="CJ64" s="200"/>
      <c r="CK64" s="200"/>
      <c r="CL64" s="200"/>
      <c r="CM64" s="200"/>
      <c r="CN64" s="200"/>
      <c r="CO64" s="200"/>
      <c r="CP64" s="200"/>
      <c r="CQ64" s="200"/>
      <c r="CR64" s="200"/>
      <c r="CS64" s="200"/>
      <c r="CT64" s="200"/>
      <c r="CU64" s="200"/>
      <c r="CV64" s="200"/>
      <c r="CW64" s="200"/>
      <c r="CX64" s="200"/>
      <c r="CY64" s="200"/>
      <c r="CZ64" s="200"/>
      <c r="DA64" s="200"/>
      <c r="DB64" s="200"/>
      <c r="DC64" s="200"/>
      <c r="DD64" s="200"/>
      <c r="DE64" s="200"/>
      <c r="DF64" s="200"/>
      <c r="DG64" s="200"/>
      <c r="DH64" s="200"/>
      <c r="DI64" s="200"/>
      <c r="DJ64" s="200"/>
      <c r="DK64" s="200"/>
      <c r="DL64" s="200"/>
      <c r="DM64" s="200"/>
      <c r="DN64" s="200"/>
      <c r="DO64" s="200"/>
      <c r="DP64" s="200"/>
      <c r="DQ64" s="200"/>
      <c r="DR64" s="200"/>
      <c r="DS64" s="200"/>
      <c r="DT64" s="200"/>
      <c r="DU64" s="200"/>
      <c r="DV64" s="200"/>
      <c r="DW64" s="200"/>
      <c r="DX64" s="200"/>
      <c r="DY64" s="200"/>
      <c r="DZ64" s="200"/>
      <c r="EA64" s="200"/>
      <c r="EB64" s="200"/>
      <c r="EC64" s="200"/>
      <c r="ED64" s="200"/>
      <c r="EE64" s="200"/>
      <c r="EF64" s="200"/>
      <c r="EG64" s="200"/>
      <c r="EH64" s="200"/>
      <c r="EI64" s="200"/>
      <c r="EJ64" s="200"/>
      <c r="EK64" s="200"/>
      <c r="EL64" s="200"/>
      <c r="EM64" s="200"/>
      <c r="EN64" s="200"/>
      <c r="EO64" s="200"/>
      <c r="EP64" s="200"/>
      <c r="EQ64" s="200"/>
      <c r="ER64" s="200"/>
      <c r="ES64" s="200"/>
      <c r="ET64" s="200"/>
      <c r="EU64" s="200"/>
      <c r="EV64" s="200"/>
      <c r="EW64" s="200"/>
      <c r="EX64" s="200"/>
      <c r="EY64" s="200"/>
      <c r="EZ64" s="200"/>
      <c r="FA64" s="200"/>
      <c r="FB64" s="200"/>
      <c r="FC64" s="200"/>
      <c r="FD64" s="200"/>
      <c r="FE64" s="200"/>
      <c r="FF64" s="200"/>
      <c r="FG64" s="200"/>
      <c r="FH64" s="200"/>
      <c r="FI64" s="200"/>
      <c r="FJ64" s="200"/>
      <c r="FK64" s="200"/>
      <c r="FL64" s="200"/>
      <c r="FM64" s="200"/>
      <c r="FN64" s="200"/>
      <c r="FO64" s="200"/>
      <c r="FP64" s="200"/>
      <c r="FQ64" s="200"/>
      <c r="FR64" s="200"/>
      <c r="FS64" s="200"/>
      <c r="FT64" s="200"/>
      <c r="FU64" s="200"/>
      <c r="FV64" s="200"/>
      <c r="FW64" s="200"/>
      <c r="FX64" s="200"/>
      <c r="FY64" s="200"/>
      <c r="FZ64" s="200"/>
      <c r="GA64" s="200"/>
      <c r="GB64" s="200"/>
      <c r="GC64" s="200"/>
      <c r="GD64" s="200"/>
      <c r="GE64" s="200"/>
      <c r="GF64" s="200"/>
      <c r="GG64" s="200"/>
      <c r="GH64" s="200"/>
      <c r="GI64" s="200"/>
      <c r="GJ64" s="200"/>
      <c r="GK64" s="200"/>
      <c r="GL64" s="200"/>
      <c r="GM64" s="200"/>
      <c r="GN64" s="200"/>
      <c r="GO64" s="200"/>
      <c r="GP64" s="200"/>
      <c r="GQ64" s="200"/>
      <c r="GR64" s="200"/>
      <c r="GS64" s="200"/>
      <c r="GT64" s="200"/>
      <c r="GU64" s="200"/>
      <c r="GV64" s="200"/>
      <c r="GW64" s="200"/>
      <c r="GX64" s="200"/>
      <c r="GY64" s="200"/>
      <c r="GZ64" s="200"/>
      <c r="HA64" s="200"/>
      <c r="HB64" s="200"/>
      <c r="HC64" s="200"/>
      <c r="HD64" s="200"/>
      <c r="HE64" s="200"/>
      <c r="HF64" s="200"/>
      <c r="HG64" s="200"/>
      <c r="HH64" s="200"/>
      <c r="HI64" s="200"/>
      <c r="HJ64" s="200"/>
      <c r="HK64" s="200"/>
      <c r="HL64" s="200"/>
      <c r="HM64" s="200"/>
      <c r="HN64" s="200"/>
      <c r="HO64" s="200"/>
      <c r="HP64" s="200"/>
      <c r="HQ64" s="200"/>
      <c r="HR64" s="200"/>
      <c r="HS64" s="200"/>
      <c r="HT64" s="200"/>
      <c r="HU64" s="200"/>
      <c r="HV64" s="200"/>
      <c r="HW64" s="200"/>
      <c r="HX64" s="200"/>
      <c r="HY64" s="200"/>
      <c r="HZ64" s="200"/>
      <c r="IA64" s="200"/>
      <c r="IB64" s="200"/>
      <c r="IC64" s="200"/>
      <c r="ID64" s="200"/>
      <c r="IE64" s="200"/>
      <c r="IF64" s="200"/>
    </row>
    <row r="65" spans="1:240" ht="22.5" customHeight="1" x14ac:dyDescent="0.35">
      <c r="A65" s="206" t="s">
        <v>203</v>
      </c>
      <c r="B65" s="190"/>
      <c r="C65" s="190"/>
      <c r="D65" s="198"/>
      <c r="E65" s="211"/>
      <c r="F65" s="212"/>
      <c r="G65" s="212"/>
      <c r="H65" s="212"/>
      <c r="I65" s="212"/>
      <c r="J65" s="200"/>
      <c r="K65" s="200"/>
      <c r="L65" s="200"/>
      <c r="M65" s="200"/>
      <c r="N65" s="200"/>
      <c r="O65" s="200"/>
      <c r="P65" s="200"/>
      <c r="Q65" s="200"/>
      <c r="R65" s="200"/>
      <c r="S65" s="200"/>
      <c r="T65" s="200"/>
      <c r="U65" s="200"/>
      <c r="V65" s="200"/>
      <c r="W65" s="200"/>
      <c r="X65" s="200"/>
      <c r="Y65" s="200"/>
      <c r="Z65" s="200"/>
      <c r="AA65" s="200"/>
      <c r="AB65" s="200"/>
      <c r="AC65" s="200"/>
      <c r="AD65" s="200"/>
      <c r="AE65" s="200"/>
      <c r="AF65" s="200"/>
      <c r="AG65" s="200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0"/>
      <c r="AT65" s="200"/>
      <c r="AU65" s="200"/>
      <c r="AV65" s="200"/>
      <c r="AW65" s="200"/>
      <c r="AX65" s="200"/>
      <c r="AY65" s="200"/>
      <c r="AZ65" s="200"/>
      <c r="BA65" s="200"/>
      <c r="BB65" s="200"/>
      <c r="BC65" s="200"/>
      <c r="BD65" s="200"/>
      <c r="BE65" s="200"/>
      <c r="BF65" s="200"/>
      <c r="BG65" s="200"/>
      <c r="BH65" s="200"/>
      <c r="BI65" s="200"/>
      <c r="BJ65" s="200"/>
      <c r="BK65" s="200"/>
      <c r="BL65" s="200"/>
      <c r="BM65" s="200"/>
      <c r="BN65" s="200"/>
      <c r="BO65" s="200"/>
      <c r="BP65" s="200"/>
      <c r="BQ65" s="200"/>
      <c r="BR65" s="200"/>
      <c r="BS65" s="200"/>
      <c r="BT65" s="200"/>
      <c r="BU65" s="200"/>
      <c r="BV65" s="200"/>
      <c r="BW65" s="200"/>
      <c r="BX65" s="200"/>
      <c r="BY65" s="200"/>
      <c r="BZ65" s="200"/>
      <c r="CA65" s="200"/>
      <c r="CB65" s="200"/>
      <c r="CC65" s="200"/>
      <c r="CD65" s="200"/>
      <c r="CE65" s="200"/>
      <c r="CF65" s="200"/>
      <c r="CG65" s="200"/>
      <c r="CH65" s="200"/>
      <c r="CI65" s="200"/>
      <c r="CJ65" s="200"/>
      <c r="CK65" s="200"/>
      <c r="CL65" s="200"/>
      <c r="CM65" s="200"/>
      <c r="CN65" s="200"/>
      <c r="CO65" s="200"/>
      <c r="CP65" s="200"/>
      <c r="CQ65" s="200"/>
      <c r="CR65" s="200"/>
      <c r="CS65" s="200"/>
      <c r="CT65" s="200"/>
      <c r="CU65" s="200"/>
      <c r="CV65" s="200"/>
      <c r="CW65" s="200"/>
      <c r="CX65" s="200"/>
      <c r="CY65" s="200"/>
      <c r="CZ65" s="200"/>
      <c r="DA65" s="200"/>
      <c r="DB65" s="200"/>
      <c r="DC65" s="200"/>
      <c r="DD65" s="200"/>
      <c r="DE65" s="200"/>
      <c r="DF65" s="200"/>
      <c r="DG65" s="200"/>
      <c r="DH65" s="200"/>
      <c r="DI65" s="200"/>
      <c r="DJ65" s="200"/>
      <c r="DK65" s="200"/>
      <c r="DL65" s="200"/>
      <c r="DM65" s="200"/>
      <c r="DN65" s="200"/>
      <c r="DO65" s="200"/>
      <c r="DP65" s="200"/>
      <c r="DQ65" s="200"/>
      <c r="DR65" s="200"/>
      <c r="DS65" s="200"/>
      <c r="DT65" s="200"/>
      <c r="DU65" s="200"/>
      <c r="DV65" s="200"/>
      <c r="DW65" s="200"/>
      <c r="DX65" s="200"/>
      <c r="DY65" s="200"/>
      <c r="DZ65" s="200"/>
      <c r="EA65" s="200"/>
      <c r="EB65" s="200"/>
      <c r="EC65" s="200"/>
      <c r="ED65" s="200"/>
      <c r="EE65" s="200"/>
      <c r="EF65" s="200"/>
      <c r="EG65" s="200"/>
      <c r="EH65" s="200"/>
      <c r="EI65" s="200"/>
      <c r="EJ65" s="200"/>
      <c r="EK65" s="200"/>
      <c r="EL65" s="200"/>
      <c r="EM65" s="200"/>
      <c r="EN65" s="200"/>
      <c r="EO65" s="200"/>
      <c r="EP65" s="200"/>
      <c r="EQ65" s="200"/>
      <c r="ER65" s="200"/>
      <c r="ES65" s="200"/>
      <c r="ET65" s="200"/>
      <c r="EU65" s="200"/>
      <c r="EV65" s="200"/>
      <c r="EW65" s="200"/>
      <c r="EX65" s="200"/>
      <c r="EY65" s="200"/>
      <c r="EZ65" s="200"/>
      <c r="FA65" s="200"/>
      <c r="FB65" s="200"/>
      <c r="FC65" s="200"/>
      <c r="FD65" s="200"/>
      <c r="FE65" s="200"/>
      <c r="FF65" s="200"/>
      <c r="FG65" s="200"/>
      <c r="FH65" s="200"/>
      <c r="FI65" s="200"/>
      <c r="FJ65" s="200"/>
      <c r="FK65" s="200"/>
      <c r="FL65" s="200"/>
      <c r="FM65" s="200"/>
      <c r="FN65" s="200"/>
      <c r="FO65" s="200"/>
      <c r="FP65" s="200"/>
      <c r="FQ65" s="200"/>
      <c r="FR65" s="200"/>
      <c r="FS65" s="200"/>
      <c r="FT65" s="200"/>
      <c r="FU65" s="200"/>
      <c r="FV65" s="200"/>
      <c r="FW65" s="200"/>
      <c r="FX65" s="200"/>
      <c r="FY65" s="200"/>
      <c r="FZ65" s="200"/>
      <c r="GA65" s="200"/>
      <c r="GB65" s="200"/>
      <c r="GC65" s="200"/>
      <c r="GD65" s="200"/>
      <c r="GE65" s="200"/>
      <c r="GF65" s="200"/>
      <c r="GG65" s="200"/>
      <c r="GH65" s="200"/>
      <c r="GI65" s="200"/>
      <c r="GJ65" s="200"/>
      <c r="GK65" s="200"/>
      <c r="GL65" s="200"/>
      <c r="GM65" s="200"/>
      <c r="GN65" s="200"/>
      <c r="GO65" s="200"/>
      <c r="GP65" s="200"/>
      <c r="GQ65" s="200"/>
      <c r="GR65" s="200"/>
      <c r="GS65" s="200"/>
      <c r="GT65" s="200"/>
      <c r="GU65" s="200"/>
      <c r="GV65" s="200"/>
      <c r="GW65" s="200"/>
      <c r="GX65" s="200"/>
      <c r="GY65" s="200"/>
      <c r="GZ65" s="200"/>
      <c r="HA65" s="200"/>
      <c r="HB65" s="200"/>
      <c r="HC65" s="200"/>
      <c r="HD65" s="200"/>
      <c r="HE65" s="200"/>
      <c r="HF65" s="200"/>
      <c r="HG65" s="200"/>
      <c r="HH65" s="200"/>
      <c r="HI65" s="200"/>
      <c r="HJ65" s="200"/>
      <c r="HK65" s="200"/>
      <c r="HL65" s="200"/>
      <c r="HM65" s="200"/>
      <c r="HN65" s="200"/>
      <c r="HO65" s="200"/>
      <c r="HP65" s="200"/>
      <c r="HQ65" s="200"/>
      <c r="HR65" s="200"/>
      <c r="HS65" s="200"/>
      <c r="HT65" s="200"/>
      <c r="HU65" s="200"/>
      <c r="HV65" s="200"/>
      <c r="HW65" s="200"/>
      <c r="HX65" s="200"/>
      <c r="HY65" s="200"/>
      <c r="HZ65" s="200"/>
      <c r="IA65" s="200"/>
      <c r="IB65" s="200"/>
      <c r="IC65" s="200"/>
      <c r="ID65" s="200"/>
      <c r="IE65" s="200"/>
      <c r="IF65" s="200"/>
    </row>
    <row r="66" spans="1:240" ht="22.5" customHeight="1" x14ac:dyDescent="0.35">
      <c r="A66" s="197" t="s">
        <v>192</v>
      </c>
      <c r="B66" s="210" t="s">
        <v>193</v>
      </c>
      <c r="C66" s="190" t="s">
        <v>204</v>
      </c>
      <c r="D66" s="233"/>
      <c r="E66" s="211"/>
      <c r="F66" s="212"/>
      <c r="G66" s="212"/>
      <c r="H66" s="212"/>
      <c r="I66" s="212"/>
      <c r="J66" s="200"/>
      <c r="K66" s="200"/>
      <c r="L66" s="200"/>
      <c r="M66" s="200"/>
      <c r="N66" s="200"/>
      <c r="O66" s="200"/>
      <c r="P66" s="200"/>
      <c r="Q66" s="200"/>
      <c r="R66" s="200"/>
      <c r="S66" s="200"/>
      <c r="T66" s="200"/>
      <c r="U66" s="200"/>
      <c r="V66" s="200"/>
      <c r="W66" s="200"/>
      <c r="X66" s="200"/>
      <c r="Y66" s="200"/>
      <c r="Z66" s="200"/>
      <c r="AA66" s="200"/>
      <c r="AB66" s="200"/>
      <c r="AC66" s="200"/>
      <c r="AD66" s="200"/>
      <c r="AE66" s="200"/>
      <c r="AF66" s="200"/>
      <c r="AG66" s="200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0"/>
      <c r="AT66" s="200"/>
      <c r="AU66" s="200"/>
      <c r="AV66" s="200"/>
      <c r="AW66" s="200"/>
      <c r="AX66" s="200"/>
      <c r="AY66" s="200"/>
      <c r="AZ66" s="200"/>
      <c r="BA66" s="200"/>
      <c r="BB66" s="200"/>
      <c r="BC66" s="200"/>
      <c r="BD66" s="200"/>
      <c r="BE66" s="200"/>
      <c r="BF66" s="200"/>
      <c r="BG66" s="200"/>
      <c r="BH66" s="200"/>
      <c r="BI66" s="200"/>
      <c r="BJ66" s="200"/>
      <c r="BK66" s="200"/>
      <c r="BL66" s="200"/>
      <c r="BM66" s="200"/>
      <c r="BN66" s="200"/>
      <c r="BO66" s="200"/>
      <c r="BP66" s="200"/>
      <c r="BQ66" s="200"/>
      <c r="BR66" s="200"/>
      <c r="BS66" s="200"/>
      <c r="BT66" s="200"/>
      <c r="BU66" s="200"/>
      <c r="BV66" s="200"/>
      <c r="BW66" s="200"/>
      <c r="BX66" s="200"/>
      <c r="BY66" s="200"/>
      <c r="BZ66" s="200"/>
      <c r="CA66" s="200"/>
      <c r="CB66" s="200"/>
      <c r="CC66" s="200"/>
      <c r="CD66" s="200"/>
      <c r="CE66" s="200"/>
      <c r="CF66" s="200"/>
      <c r="CG66" s="200"/>
      <c r="CH66" s="200"/>
      <c r="CI66" s="200"/>
      <c r="CJ66" s="200"/>
      <c r="CK66" s="200"/>
      <c r="CL66" s="200"/>
      <c r="CM66" s="200"/>
      <c r="CN66" s="200"/>
      <c r="CO66" s="200"/>
      <c r="CP66" s="200"/>
      <c r="CQ66" s="200"/>
      <c r="CR66" s="200"/>
      <c r="CS66" s="200"/>
      <c r="CT66" s="200"/>
      <c r="CU66" s="200"/>
      <c r="CV66" s="200"/>
      <c r="CW66" s="200"/>
      <c r="CX66" s="200"/>
      <c r="CY66" s="200"/>
      <c r="CZ66" s="200"/>
      <c r="DA66" s="200"/>
      <c r="DB66" s="200"/>
      <c r="DC66" s="200"/>
      <c r="DD66" s="200"/>
      <c r="DE66" s="200"/>
      <c r="DF66" s="200"/>
      <c r="DG66" s="200"/>
      <c r="DH66" s="200"/>
      <c r="DI66" s="200"/>
      <c r="DJ66" s="200"/>
      <c r="DK66" s="200"/>
      <c r="DL66" s="200"/>
      <c r="DM66" s="200"/>
      <c r="DN66" s="200"/>
      <c r="DO66" s="200"/>
      <c r="DP66" s="200"/>
      <c r="DQ66" s="200"/>
      <c r="DR66" s="200"/>
      <c r="DS66" s="200"/>
      <c r="DT66" s="200"/>
      <c r="DU66" s="200"/>
      <c r="DV66" s="200"/>
      <c r="DW66" s="200"/>
      <c r="DX66" s="200"/>
      <c r="DY66" s="200"/>
      <c r="DZ66" s="200"/>
      <c r="EA66" s="200"/>
      <c r="EB66" s="200"/>
      <c r="EC66" s="200"/>
      <c r="ED66" s="200"/>
      <c r="EE66" s="200"/>
      <c r="EF66" s="200"/>
      <c r="EG66" s="200"/>
      <c r="EH66" s="200"/>
      <c r="EI66" s="200"/>
      <c r="EJ66" s="200"/>
      <c r="EK66" s="200"/>
      <c r="EL66" s="200"/>
      <c r="EM66" s="200"/>
      <c r="EN66" s="200"/>
      <c r="EO66" s="200"/>
      <c r="EP66" s="200"/>
      <c r="EQ66" s="200"/>
      <c r="ER66" s="200"/>
      <c r="ES66" s="200"/>
      <c r="ET66" s="200"/>
      <c r="EU66" s="200"/>
      <c r="EV66" s="200"/>
      <c r="EW66" s="200"/>
      <c r="EX66" s="200"/>
      <c r="EY66" s="200"/>
      <c r="EZ66" s="200"/>
      <c r="FA66" s="200"/>
      <c r="FB66" s="200"/>
      <c r="FC66" s="200"/>
      <c r="FD66" s="200"/>
      <c r="FE66" s="200"/>
      <c r="FF66" s="200"/>
      <c r="FG66" s="200"/>
      <c r="FH66" s="200"/>
      <c r="FI66" s="200"/>
      <c r="FJ66" s="200"/>
      <c r="FK66" s="200"/>
      <c r="FL66" s="200"/>
      <c r="FM66" s="200"/>
      <c r="FN66" s="200"/>
      <c r="FO66" s="200"/>
      <c r="FP66" s="200"/>
      <c r="FQ66" s="200"/>
      <c r="FR66" s="200"/>
      <c r="FS66" s="200"/>
      <c r="FT66" s="200"/>
      <c r="FU66" s="200"/>
      <c r="FV66" s="200"/>
      <c r="FW66" s="200"/>
      <c r="FX66" s="200"/>
      <c r="FY66" s="200"/>
      <c r="FZ66" s="200"/>
      <c r="GA66" s="200"/>
      <c r="GB66" s="200"/>
      <c r="GC66" s="200"/>
      <c r="GD66" s="200"/>
      <c r="GE66" s="200"/>
      <c r="GF66" s="200"/>
      <c r="GG66" s="200"/>
      <c r="GH66" s="200"/>
      <c r="GI66" s="200"/>
      <c r="GJ66" s="200"/>
      <c r="GK66" s="200"/>
      <c r="GL66" s="200"/>
      <c r="GM66" s="200"/>
      <c r="GN66" s="200"/>
      <c r="GO66" s="200"/>
      <c r="GP66" s="200"/>
      <c r="GQ66" s="200"/>
      <c r="GR66" s="200"/>
      <c r="GS66" s="200"/>
      <c r="GT66" s="200"/>
      <c r="GU66" s="200"/>
      <c r="GV66" s="200"/>
      <c r="GW66" s="200"/>
      <c r="GX66" s="200"/>
      <c r="GY66" s="200"/>
      <c r="GZ66" s="200"/>
      <c r="HA66" s="200"/>
      <c r="HB66" s="200"/>
      <c r="HC66" s="200"/>
      <c r="HD66" s="200"/>
      <c r="HE66" s="200"/>
      <c r="HF66" s="200"/>
      <c r="HG66" s="200"/>
      <c r="HH66" s="200"/>
      <c r="HI66" s="200"/>
      <c r="HJ66" s="200"/>
      <c r="HK66" s="200"/>
      <c r="HL66" s="200"/>
      <c r="HM66" s="200"/>
      <c r="HN66" s="200"/>
      <c r="HO66" s="200"/>
      <c r="HP66" s="200"/>
      <c r="HQ66" s="200"/>
      <c r="HR66" s="200"/>
      <c r="HS66" s="200"/>
      <c r="HT66" s="200"/>
      <c r="HU66" s="200"/>
      <c r="HV66" s="200"/>
      <c r="HW66" s="200"/>
      <c r="HX66" s="200"/>
      <c r="HY66" s="200"/>
      <c r="HZ66" s="200"/>
      <c r="IA66" s="200"/>
      <c r="IB66" s="200"/>
      <c r="IC66" s="200"/>
      <c r="ID66" s="200"/>
      <c r="IE66" s="200"/>
      <c r="IF66" s="200"/>
    </row>
    <row r="67" spans="1:240" ht="22.5" customHeight="1" x14ac:dyDescent="0.35">
      <c r="A67" s="197"/>
      <c r="B67" s="218"/>
      <c r="C67" s="208"/>
      <c r="D67" s="226"/>
      <c r="E67" s="211"/>
      <c r="F67" s="212"/>
      <c r="G67" s="212"/>
      <c r="H67" s="212"/>
      <c r="I67" s="212"/>
      <c r="J67" s="200"/>
      <c r="K67" s="200"/>
      <c r="L67" s="200"/>
      <c r="M67" s="200"/>
      <c r="N67" s="200"/>
      <c r="O67" s="200"/>
      <c r="P67" s="200"/>
      <c r="Q67" s="200"/>
      <c r="R67" s="200"/>
      <c r="S67" s="200"/>
      <c r="T67" s="200"/>
      <c r="U67" s="200"/>
      <c r="V67" s="200"/>
      <c r="W67" s="200"/>
      <c r="X67" s="200"/>
      <c r="Y67" s="200"/>
      <c r="Z67" s="200"/>
      <c r="AA67" s="200"/>
      <c r="AB67" s="200"/>
      <c r="AC67" s="200"/>
      <c r="AD67" s="200"/>
      <c r="AE67" s="200"/>
      <c r="AF67" s="200"/>
      <c r="AG67" s="200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0"/>
      <c r="AT67" s="200"/>
      <c r="AU67" s="200"/>
      <c r="AV67" s="200"/>
      <c r="AW67" s="200"/>
      <c r="AX67" s="200"/>
      <c r="AY67" s="200"/>
      <c r="AZ67" s="200"/>
      <c r="BA67" s="200"/>
      <c r="BB67" s="200"/>
      <c r="BC67" s="200"/>
      <c r="BD67" s="200"/>
      <c r="BE67" s="200"/>
      <c r="BF67" s="200"/>
      <c r="BG67" s="200"/>
      <c r="BH67" s="200"/>
      <c r="BI67" s="200"/>
      <c r="BJ67" s="200"/>
      <c r="BK67" s="200"/>
      <c r="BL67" s="200"/>
      <c r="BM67" s="200"/>
      <c r="BN67" s="200"/>
      <c r="BO67" s="200"/>
      <c r="BP67" s="200"/>
      <c r="BQ67" s="200"/>
      <c r="BR67" s="200"/>
      <c r="BS67" s="200"/>
      <c r="BT67" s="200"/>
      <c r="BU67" s="200"/>
      <c r="BV67" s="200"/>
      <c r="BW67" s="200"/>
      <c r="BX67" s="200"/>
      <c r="BY67" s="200"/>
      <c r="BZ67" s="200"/>
      <c r="CA67" s="200"/>
      <c r="CB67" s="200"/>
      <c r="CC67" s="200"/>
      <c r="CD67" s="200"/>
      <c r="CE67" s="200"/>
      <c r="CF67" s="200"/>
      <c r="CG67" s="200"/>
      <c r="CH67" s="200"/>
      <c r="CI67" s="200"/>
      <c r="CJ67" s="200"/>
      <c r="CK67" s="200"/>
      <c r="CL67" s="200"/>
      <c r="CM67" s="200"/>
      <c r="CN67" s="200"/>
      <c r="CO67" s="200"/>
      <c r="CP67" s="200"/>
      <c r="CQ67" s="200"/>
      <c r="CR67" s="200"/>
      <c r="CS67" s="200"/>
      <c r="CT67" s="200"/>
      <c r="CU67" s="200"/>
      <c r="CV67" s="200"/>
      <c r="CW67" s="200"/>
      <c r="CX67" s="200"/>
      <c r="CY67" s="200"/>
      <c r="CZ67" s="200"/>
      <c r="DA67" s="200"/>
      <c r="DB67" s="200"/>
      <c r="DC67" s="200"/>
      <c r="DD67" s="200"/>
      <c r="DE67" s="200"/>
      <c r="DF67" s="200"/>
      <c r="DG67" s="200"/>
      <c r="DH67" s="200"/>
      <c r="DI67" s="200"/>
      <c r="DJ67" s="200"/>
      <c r="DK67" s="200"/>
      <c r="DL67" s="200"/>
      <c r="DM67" s="200"/>
      <c r="DN67" s="200"/>
      <c r="DO67" s="200"/>
      <c r="DP67" s="200"/>
      <c r="DQ67" s="200"/>
      <c r="DR67" s="200"/>
      <c r="DS67" s="200"/>
      <c r="DT67" s="200"/>
      <c r="DU67" s="200"/>
      <c r="DV67" s="200"/>
      <c r="DW67" s="200"/>
      <c r="DX67" s="200"/>
      <c r="DY67" s="200"/>
      <c r="DZ67" s="200"/>
      <c r="EA67" s="200"/>
      <c r="EB67" s="200"/>
      <c r="EC67" s="200"/>
      <c r="ED67" s="200"/>
      <c r="EE67" s="200"/>
      <c r="EF67" s="200"/>
      <c r="EG67" s="200"/>
      <c r="EH67" s="200"/>
      <c r="EI67" s="200"/>
      <c r="EJ67" s="200"/>
      <c r="EK67" s="200"/>
      <c r="EL67" s="200"/>
      <c r="EM67" s="200"/>
      <c r="EN67" s="200"/>
      <c r="EO67" s="200"/>
      <c r="EP67" s="200"/>
      <c r="EQ67" s="200"/>
      <c r="ER67" s="200"/>
      <c r="ES67" s="200"/>
      <c r="ET67" s="200"/>
      <c r="EU67" s="200"/>
      <c r="EV67" s="200"/>
      <c r="EW67" s="200"/>
      <c r="EX67" s="200"/>
      <c r="EY67" s="200"/>
      <c r="EZ67" s="200"/>
      <c r="FA67" s="200"/>
      <c r="FB67" s="200"/>
      <c r="FC67" s="200"/>
      <c r="FD67" s="200"/>
      <c r="FE67" s="200"/>
      <c r="FF67" s="200"/>
      <c r="FG67" s="200"/>
      <c r="FH67" s="200"/>
      <c r="FI67" s="200"/>
      <c r="FJ67" s="200"/>
      <c r="FK67" s="200"/>
      <c r="FL67" s="200"/>
      <c r="FM67" s="200"/>
      <c r="FN67" s="200"/>
      <c r="FO67" s="200"/>
      <c r="FP67" s="200"/>
      <c r="FQ67" s="200"/>
      <c r="FR67" s="200"/>
      <c r="FS67" s="200"/>
      <c r="FT67" s="200"/>
      <c r="FU67" s="200"/>
      <c r="FV67" s="200"/>
      <c r="FW67" s="200"/>
      <c r="FX67" s="200"/>
      <c r="FY67" s="200"/>
      <c r="FZ67" s="200"/>
      <c r="GA67" s="200"/>
      <c r="GB67" s="200"/>
      <c r="GC67" s="200"/>
      <c r="GD67" s="200"/>
      <c r="GE67" s="200"/>
      <c r="GF67" s="200"/>
      <c r="GG67" s="200"/>
      <c r="GH67" s="200"/>
      <c r="GI67" s="200"/>
      <c r="GJ67" s="200"/>
      <c r="GK67" s="200"/>
      <c r="GL67" s="200"/>
      <c r="GM67" s="200"/>
      <c r="GN67" s="200"/>
      <c r="GO67" s="200"/>
      <c r="GP67" s="200"/>
      <c r="GQ67" s="200"/>
      <c r="GR67" s="200"/>
      <c r="GS67" s="200"/>
      <c r="GT67" s="200"/>
      <c r="GU67" s="200"/>
      <c r="GV67" s="200"/>
      <c r="GW67" s="200"/>
      <c r="GX67" s="200"/>
      <c r="GY67" s="200"/>
      <c r="GZ67" s="200"/>
      <c r="HA67" s="200"/>
      <c r="HB67" s="200"/>
      <c r="HC67" s="200"/>
      <c r="HD67" s="200"/>
      <c r="HE67" s="200"/>
      <c r="HF67" s="200"/>
      <c r="HG67" s="200"/>
      <c r="HH67" s="200"/>
      <c r="HI67" s="200"/>
      <c r="HJ67" s="200"/>
      <c r="HK67" s="200"/>
      <c r="HL67" s="200"/>
      <c r="HM67" s="200"/>
      <c r="HN67" s="200"/>
      <c r="HO67" s="200"/>
      <c r="HP67" s="200"/>
      <c r="HQ67" s="200"/>
      <c r="HR67" s="200"/>
      <c r="HS67" s="200"/>
      <c r="HT67" s="200"/>
      <c r="HU67" s="200"/>
      <c r="HV67" s="200"/>
      <c r="HW67" s="200"/>
      <c r="HX67" s="200"/>
      <c r="HY67" s="200"/>
      <c r="HZ67" s="200"/>
      <c r="IA67" s="200"/>
      <c r="IB67" s="200"/>
      <c r="IC67" s="200"/>
      <c r="ID67" s="200"/>
      <c r="IE67" s="200"/>
      <c r="IF67" s="200"/>
    </row>
    <row r="68" spans="1:240" s="193" customFormat="1" ht="23.25" customHeight="1" x14ac:dyDescent="0.35">
      <c r="A68" s="206" t="s">
        <v>205</v>
      </c>
      <c r="B68" s="190"/>
      <c r="C68" s="190"/>
      <c r="D68" s="191"/>
      <c r="E68" s="192"/>
    </row>
    <row r="69" spans="1:240" s="200" customFormat="1" ht="23.25" customHeight="1" x14ac:dyDescent="0.35">
      <c r="A69" s="197" t="s">
        <v>192</v>
      </c>
      <c r="B69" s="210" t="s">
        <v>193</v>
      </c>
      <c r="C69" s="190" t="s">
        <v>206</v>
      </c>
      <c r="D69" s="198"/>
      <c r="E69" s="199"/>
    </row>
    <row r="70" spans="1:240" ht="22.5" customHeight="1" x14ac:dyDescent="0.35">
      <c r="A70" s="197"/>
      <c r="B70" s="201"/>
      <c r="C70" s="190"/>
      <c r="D70" s="198"/>
      <c r="E70" s="211"/>
      <c r="F70" s="212"/>
      <c r="G70" s="212"/>
      <c r="H70" s="212"/>
      <c r="I70" s="212"/>
      <c r="J70" s="200"/>
      <c r="K70" s="200"/>
      <c r="L70" s="200"/>
      <c r="M70" s="200"/>
      <c r="N70" s="200"/>
      <c r="O70" s="200"/>
      <c r="P70" s="200"/>
      <c r="Q70" s="200"/>
      <c r="R70" s="200"/>
      <c r="S70" s="200"/>
      <c r="T70" s="200"/>
      <c r="U70" s="200"/>
      <c r="V70" s="200"/>
      <c r="W70" s="200"/>
      <c r="X70" s="200"/>
      <c r="Y70" s="200"/>
      <c r="Z70" s="200"/>
      <c r="AA70" s="200"/>
      <c r="AB70" s="200"/>
      <c r="AC70" s="200"/>
      <c r="AD70" s="200"/>
      <c r="AE70" s="200"/>
      <c r="AF70" s="200"/>
      <c r="AG70" s="200"/>
      <c r="AH70" s="200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00"/>
      <c r="AT70" s="200"/>
      <c r="AU70" s="200"/>
      <c r="AV70" s="200"/>
      <c r="AW70" s="200"/>
      <c r="AX70" s="200"/>
      <c r="AY70" s="200"/>
      <c r="AZ70" s="200"/>
      <c r="BA70" s="200"/>
      <c r="BB70" s="200"/>
      <c r="BC70" s="200"/>
      <c r="BD70" s="200"/>
      <c r="BE70" s="200"/>
      <c r="BF70" s="200"/>
      <c r="BG70" s="200"/>
      <c r="BH70" s="200"/>
      <c r="BI70" s="200"/>
      <c r="BJ70" s="200"/>
      <c r="BK70" s="200"/>
      <c r="BL70" s="200"/>
      <c r="BM70" s="200"/>
      <c r="BN70" s="200"/>
      <c r="BO70" s="200"/>
      <c r="BP70" s="200"/>
      <c r="BQ70" s="200"/>
      <c r="BR70" s="200"/>
      <c r="BS70" s="200"/>
      <c r="BT70" s="200"/>
      <c r="BU70" s="200"/>
      <c r="BV70" s="200"/>
      <c r="BW70" s="200"/>
      <c r="BX70" s="200"/>
      <c r="BY70" s="200"/>
      <c r="BZ70" s="200"/>
      <c r="CA70" s="200"/>
      <c r="CB70" s="200"/>
      <c r="CC70" s="200"/>
      <c r="CD70" s="200"/>
      <c r="CE70" s="200"/>
      <c r="CF70" s="200"/>
      <c r="CG70" s="200"/>
      <c r="CH70" s="200"/>
      <c r="CI70" s="200"/>
      <c r="CJ70" s="200"/>
      <c r="CK70" s="200"/>
      <c r="CL70" s="200"/>
      <c r="CM70" s="200"/>
      <c r="CN70" s="200"/>
      <c r="CO70" s="200"/>
      <c r="CP70" s="200"/>
      <c r="CQ70" s="200"/>
      <c r="CR70" s="200"/>
      <c r="CS70" s="200"/>
      <c r="CT70" s="200"/>
      <c r="CU70" s="200"/>
      <c r="CV70" s="200"/>
      <c r="CW70" s="200"/>
      <c r="CX70" s="200"/>
      <c r="CY70" s="200"/>
      <c r="CZ70" s="200"/>
      <c r="DA70" s="200"/>
      <c r="DB70" s="200"/>
      <c r="DC70" s="200"/>
      <c r="DD70" s="200"/>
      <c r="DE70" s="200"/>
      <c r="DF70" s="200"/>
      <c r="DG70" s="200"/>
      <c r="DH70" s="200"/>
      <c r="DI70" s="200"/>
      <c r="DJ70" s="200"/>
      <c r="DK70" s="200"/>
      <c r="DL70" s="200"/>
      <c r="DM70" s="200"/>
      <c r="DN70" s="200"/>
      <c r="DO70" s="200"/>
      <c r="DP70" s="200"/>
      <c r="DQ70" s="200"/>
      <c r="DR70" s="200"/>
      <c r="DS70" s="200"/>
      <c r="DT70" s="200"/>
      <c r="DU70" s="200"/>
      <c r="DV70" s="200"/>
      <c r="DW70" s="200"/>
      <c r="DX70" s="200"/>
      <c r="DY70" s="200"/>
      <c r="DZ70" s="200"/>
      <c r="EA70" s="200"/>
      <c r="EB70" s="200"/>
      <c r="EC70" s="200"/>
      <c r="ED70" s="200"/>
      <c r="EE70" s="200"/>
      <c r="EF70" s="200"/>
      <c r="EG70" s="200"/>
      <c r="EH70" s="200"/>
      <c r="EI70" s="200"/>
      <c r="EJ70" s="200"/>
      <c r="EK70" s="200"/>
      <c r="EL70" s="200"/>
      <c r="EM70" s="200"/>
      <c r="EN70" s="200"/>
      <c r="EO70" s="200"/>
      <c r="EP70" s="200"/>
      <c r="EQ70" s="200"/>
      <c r="ER70" s="200"/>
      <c r="ES70" s="200"/>
      <c r="ET70" s="200"/>
      <c r="EU70" s="200"/>
      <c r="EV70" s="200"/>
      <c r="EW70" s="200"/>
      <c r="EX70" s="200"/>
      <c r="EY70" s="200"/>
      <c r="EZ70" s="200"/>
      <c r="FA70" s="200"/>
      <c r="FB70" s="200"/>
      <c r="FC70" s="200"/>
      <c r="FD70" s="200"/>
      <c r="FE70" s="200"/>
      <c r="FF70" s="200"/>
      <c r="FG70" s="200"/>
      <c r="FH70" s="200"/>
      <c r="FI70" s="200"/>
      <c r="FJ70" s="200"/>
      <c r="FK70" s="200"/>
      <c r="FL70" s="200"/>
      <c r="FM70" s="200"/>
      <c r="FN70" s="200"/>
      <c r="FO70" s="200"/>
      <c r="FP70" s="200"/>
      <c r="FQ70" s="200"/>
      <c r="FR70" s="200"/>
      <c r="FS70" s="200"/>
      <c r="FT70" s="200"/>
      <c r="FU70" s="200"/>
      <c r="FV70" s="200"/>
      <c r="FW70" s="200"/>
      <c r="FX70" s="200"/>
      <c r="FY70" s="200"/>
      <c r="FZ70" s="200"/>
      <c r="GA70" s="200"/>
      <c r="GB70" s="200"/>
      <c r="GC70" s="200"/>
      <c r="GD70" s="200"/>
      <c r="GE70" s="200"/>
      <c r="GF70" s="200"/>
      <c r="GG70" s="200"/>
      <c r="GH70" s="200"/>
      <c r="GI70" s="200"/>
      <c r="GJ70" s="200"/>
      <c r="GK70" s="200"/>
      <c r="GL70" s="200"/>
      <c r="GM70" s="200"/>
      <c r="GN70" s="200"/>
      <c r="GO70" s="200"/>
      <c r="GP70" s="200"/>
      <c r="GQ70" s="200"/>
      <c r="GR70" s="200"/>
      <c r="GS70" s="200"/>
      <c r="GT70" s="200"/>
      <c r="GU70" s="200"/>
      <c r="GV70" s="200"/>
      <c r="GW70" s="200"/>
      <c r="GX70" s="200"/>
      <c r="GY70" s="200"/>
      <c r="GZ70" s="200"/>
      <c r="HA70" s="200"/>
      <c r="HB70" s="200"/>
      <c r="HC70" s="200"/>
      <c r="HD70" s="200"/>
      <c r="HE70" s="200"/>
      <c r="HF70" s="200"/>
      <c r="HG70" s="200"/>
      <c r="HH70" s="200"/>
      <c r="HI70" s="200"/>
      <c r="HJ70" s="200"/>
      <c r="HK70" s="200"/>
      <c r="HL70" s="200"/>
      <c r="HM70" s="200"/>
      <c r="HN70" s="200"/>
      <c r="HO70" s="200"/>
      <c r="HP70" s="200"/>
      <c r="HQ70" s="200"/>
      <c r="HR70" s="200"/>
      <c r="HS70" s="200"/>
      <c r="HT70" s="200"/>
      <c r="HU70" s="200"/>
      <c r="HV70" s="200"/>
      <c r="HW70" s="200"/>
      <c r="HX70" s="200"/>
      <c r="HY70" s="200"/>
      <c r="HZ70" s="200"/>
      <c r="IA70" s="200"/>
      <c r="IB70" s="200"/>
      <c r="IC70" s="200"/>
      <c r="ID70" s="200"/>
      <c r="IE70" s="200"/>
      <c r="IF70" s="200"/>
    </row>
    <row r="71" spans="1:240" ht="22.5" customHeight="1" x14ac:dyDescent="0.35">
      <c r="A71" s="189" t="s">
        <v>207</v>
      </c>
      <c r="B71" s="190"/>
      <c r="C71" s="228"/>
      <c r="D71" s="202"/>
      <c r="E71" s="211"/>
      <c r="F71" s="212"/>
      <c r="G71" s="212"/>
      <c r="H71" s="212"/>
      <c r="I71" s="212"/>
      <c r="J71" s="200"/>
      <c r="K71" s="200"/>
      <c r="L71" s="200"/>
      <c r="M71" s="200"/>
      <c r="N71" s="200"/>
      <c r="O71" s="200"/>
      <c r="P71" s="200"/>
      <c r="Q71" s="200"/>
      <c r="R71" s="200"/>
      <c r="S71" s="200"/>
      <c r="T71" s="200"/>
      <c r="U71" s="200"/>
      <c r="V71" s="200"/>
      <c r="W71" s="200"/>
      <c r="X71" s="200"/>
      <c r="Y71" s="200"/>
      <c r="Z71" s="200"/>
      <c r="AA71" s="200"/>
      <c r="AB71" s="200"/>
      <c r="AC71" s="200"/>
      <c r="AD71" s="200"/>
      <c r="AE71" s="200"/>
      <c r="AF71" s="200"/>
      <c r="AG71" s="200"/>
      <c r="AH71" s="200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00"/>
      <c r="AT71" s="200"/>
      <c r="AU71" s="200"/>
      <c r="AV71" s="200"/>
      <c r="AW71" s="200"/>
      <c r="AX71" s="200"/>
      <c r="AY71" s="200"/>
      <c r="AZ71" s="200"/>
      <c r="BA71" s="200"/>
      <c r="BB71" s="200"/>
      <c r="BC71" s="200"/>
      <c r="BD71" s="200"/>
      <c r="BE71" s="200"/>
      <c r="BF71" s="200"/>
      <c r="BG71" s="200"/>
      <c r="BH71" s="200"/>
      <c r="BI71" s="200"/>
      <c r="BJ71" s="200"/>
      <c r="BK71" s="200"/>
      <c r="BL71" s="200"/>
      <c r="BM71" s="200"/>
      <c r="BN71" s="200"/>
      <c r="BO71" s="200"/>
      <c r="BP71" s="200"/>
      <c r="BQ71" s="200"/>
      <c r="BR71" s="200"/>
      <c r="BS71" s="200"/>
      <c r="BT71" s="200"/>
      <c r="BU71" s="200"/>
      <c r="BV71" s="200"/>
      <c r="BW71" s="200"/>
      <c r="BX71" s="200"/>
      <c r="BY71" s="200"/>
      <c r="BZ71" s="200"/>
      <c r="CA71" s="200"/>
      <c r="CB71" s="200"/>
      <c r="CC71" s="200"/>
      <c r="CD71" s="200"/>
      <c r="CE71" s="200"/>
      <c r="CF71" s="200"/>
      <c r="CG71" s="200"/>
      <c r="CH71" s="200"/>
      <c r="CI71" s="200"/>
      <c r="CJ71" s="200"/>
      <c r="CK71" s="200"/>
      <c r="CL71" s="200"/>
      <c r="CM71" s="200"/>
      <c r="CN71" s="200"/>
      <c r="CO71" s="200"/>
      <c r="CP71" s="200"/>
      <c r="CQ71" s="200"/>
      <c r="CR71" s="200"/>
      <c r="CS71" s="200"/>
      <c r="CT71" s="200"/>
      <c r="CU71" s="200"/>
      <c r="CV71" s="200"/>
      <c r="CW71" s="200"/>
      <c r="CX71" s="200"/>
      <c r="CY71" s="200"/>
      <c r="CZ71" s="200"/>
      <c r="DA71" s="200"/>
      <c r="DB71" s="200"/>
      <c r="DC71" s="200"/>
      <c r="DD71" s="200"/>
      <c r="DE71" s="200"/>
      <c r="DF71" s="200"/>
      <c r="DG71" s="200"/>
      <c r="DH71" s="200"/>
      <c r="DI71" s="200"/>
      <c r="DJ71" s="200"/>
      <c r="DK71" s="200"/>
      <c r="DL71" s="200"/>
      <c r="DM71" s="200"/>
      <c r="DN71" s="200"/>
      <c r="DO71" s="200"/>
      <c r="DP71" s="200"/>
      <c r="DQ71" s="200"/>
      <c r="DR71" s="200"/>
      <c r="DS71" s="200"/>
      <c r="DT71" s="200"/>
      <c r="DU71" s="200"/>
      <c r="DV71" s="200"/>
      <c r="DW71" s="200"/>
      <c r="DX71" s="200"/>
      <c r="DY71" s="200"/>
      <c r="DZ71" s="200"/>
      <c r="EA71" s="200"/>
      <c r="EB71" s="200"/>
      <c r="EC71" s="200"/>
      <c r="ED71" s="200"/>
      <c r="EE71" s="200"/>
      <c r="EF71" s="200"/>
      <c r="EG71" s="200"/>
      <c r="EH71" s="200"/>
      <c r="EI71" s="200"/>
      <c r="EJ71" s="200"/>
      <c r="EK71" s="200"/>
      <c r="EL71" s="200"/>
      <c r="EM71" s="200"/>
      <c r="EN71" s="200"/>
      <c r="EO71" s="200"/>
      <c r="EP71" s="200"/>
      <c r="EQ71" s="200"/>
      <c r="ER71" s="200"/>
      <c r="ES71" s="200"/>
      <c r="ET71" s="200"/>
      <c r="EU71" s="200"/>
      <c r="EV71" s="200"/>
      <c r="EW71" s="200"/>
      <c r="EX71" s="200"/>
      <c r="EY71" s="200"/>
      <c r="EZ71" s="200"/>
      <c r="FA71" s="200"/>
      <c r="FB71" s="200"/>
      <c r="FC71" s="200"/>
      <c r="FD71" s="200"/>
      <c r="FE71" s="200"/>
      <c r="FF71" s="200"/>
      <c r="FG71" s="200"/>
      <c r="FH71" s="200"/>
      <c r="FI71" s="200"/>
      <c r="FJ71" s="200"/>
      <c r="FK71" s="200"/>
      <c r="FL71" s="200"/>
      <c r="FM71" s="200"/>
      <c r="FN71" s="200"/>
      <c r="FO71" s="200"/>
      <c r="FP71" s="200"/>
      <c r="FQ71" s="200"/>
      <c r="FR71" s="200"/>
      <c r="FS71" s="200"/>
      <c r="FT71" s="200"/>
      <c r="FU71" s="200"/>
      <c r="FV71" s="200"/>
      <c r="FW71" s="200"/>
      <c r="FX71" s="200"/>
      <c r="FY71" s="200"/>
      <c r="FZ71" s="200"/>
      <c r="GA71" s="200"/>
      <c r="GB71" s="200"/>
      <c r="GC71" s="200"/>
      <c r="GD71" s="200"/>
      <c r="GE71" s="200"/>
      <c r="GF71" s="200"/>
      <c r="GG71" s="200"/>
      <c r="GH71" s="200"/>
      <c r="GI71" s="200"/>
      <c r="GJ71" s="200"/>
      <c r="GK71" s="200"/>
      <c r="GL71" s="200"/>
      <c r="GM71" s="200"/>
      <c r="GN71" s="200"/>
      <c r="GO71" s="200"/>
      <c r="GP71" s="200"/>
      <c r="GQ71" s="200"/>
      <c r="GR71" s="200"/>
      <c r="GS71" s="200"/>
      <c r="GT71" s="200"/>
      <c r="GU71" s="200"/>
      <c r="GV71" s="200"/>
      <c r="GW71" s="200"/>
      <c r="GX71" s="200"/>
      <c r="GY71" s="200"/>
      <c r="GZ71" s="200"/>
      <c r="HA71" s="200"/>
      <c r="HB71" s="200"/>
      <c r="HC71" s="200"/>
      <c r="HD71" s="200"/>
      <c r="HE71" s="200"/>
      <c r="HF71" s="200"/>
      <c r="HG71" s="200"/>
      <c r="HH71" s="200"/>
      <c r="HI71" s="200"/>
      <c r="HJ71" s="200"/>
      <c r="HK71" s="200"/>
      <c r="HL71" s="200"/>
      <c r="HM71" s="200"/>
      <c r="HN71" s="200"/>
      <c r="HO71" s="200"/>
      <c r="HP71" s="200"/>
      <c r="HQ71" s="200"/>
      <c r="HR71" s="200"/>
      <c r="HS71" s="200"/>
      <c r="HT71" s="200"/>
      <c r="HU71" s="200"/>
      <c r="HV71" s="200"/>
      <c r="HW71" s="200"/>
      <c r="HX71" s="200"/>
      <c r="HY71" s="200"/>
      <c r="HZ71" s="200"/>
      <c r="IA71" s="200"/>
      <c r="IB71" s="200"/>
      <c r="IC71" s="200"/>
      <c r="ID71" s="200"/>
      <c r="IE71" s="200"/>
      <c r="IF71" s="200"/>
    </row>
    <row r="72" spans="1:240" s="193" customFormat="1" ht="23.25" customHeight="1" x14ac:dyDescent="0.35">
      <c r="A72" s="189" t="s">
        <v>208</v>
      </c>
      <c r="B72" s="190"/>
      <c r="C72" s="190"/>
      <c r="D72" s="191"/>
      <c r="E72" s="192"/>
    </row>
    <row r="73" spans="1:240" s="193" customFormat="1" ht="23.25" customHeight="1" x14ac:dyDescent="0.35">
      <c r="A73" s="194" t="s">
        <v>209</v>
      </c>
      <c r="B73" s="190"/>
      <c r="C73" s="190"/>
      <c r="D73" s="191"/>
      <c r="E73" s="192"/>
    </row>
    <row r="74" spans="1:240" s="235" customFormat="1" ht="23.25" customHeight="1" x14ac:dyDescent="0.25">
      <c r="A74" s="195" t="s">
        <v>210</v>
      </c>
      <c r="B74" s="190"/>
      <c r="C74" s="190"/>
      <c r="D74" s="191"/>
      <c r="E74" s="234"/>
    </row>
    <row r="75" spans="1:240" s="238" customFormat="1" ht="23.25" customHeight="1" x14ac:dyDescent="0.25">
      <c r="A75" s="236" t="s">
        <v>211</v>
      </c>
      <c r="B75" s="231" t="s">
        <v>212</v>
      </c>
      <c r="C75" s="190" t="s">
        <v>213</v>
      </c>
      <c r="D75" s="198"/>
      <c r="E75" s="237"/>
    </row>
    <row r="76" spans="1:240" s="238" customFormat="1" ht="23.25" customHeight="1" x14ac:dyDescent="0.25">
      <c r="A76" s="236"/>
      <c r="B76" s="231"/>
      <c r="C76" s="190"/>
      <c r="D76" s="198"/>
      <c r="E76" s="237"/>
    </row>
    <row r="77" spans="1:240" s="242" customFormat="1" ht="22.5" customHeight="1" x14ac:dyDescent="0.25">
      <c r="A77" s="239"/>
      <c r="B77" s="228"/>
      <c r="C77" s="190"/>
      <c r="D77" s="198"/>
      <c r="E77" s="240"/>
      <c r="F77" s="241"/>
      <c r="G77" s="241"/>
      <c r="H77" s="241"/>
      <c r="I77" s="241"/>
      <c r="J77" s="238"/>
      <c r="K77" s="238"/>
      <c r="L77" s="238"/>
      <c r="M77" s="238"/>
      <c r="N77" s="238"/>
      <c r="O77" s="238"/>
      <c r="P77" s="238"/>
      <c r="Q77" s="238"/>
      <c r="R77" s="238"/>
      <c r="S77" s="238"/>
      <c r="T77" s="238"/>
      <c r="U77" s="238"/>
      <c r="V77" s="238"/>
      <c r="W77" s="238"/>
      <c r="X77" s="238"/>
      <c r="Y77" s="238"/>
      <c r="Z77" s="238"/>
      <c r="AA77" s="238"/>
      <c r="AB77" s="238"/>
      <c r="AC77" s="238"/>
      <c r="AD77" s="238"/>
      <c r="AE77" s="238"/>
      <c r="AF77" s="238"/>
      <c r="AG77" s="238"/>
      <c r="AH77" s="238"/>
      <c r="AI77" s="238"/>
      <c r="AJ77" s="238"/>
      <c r="AK77" s="238"/>
      <c r="AL77" s="238"/>
      <c r="AM77" s="238"/>
      <c r="AN77" s="238"/>
      <c r="AO77" s="238"/>
      <c r="AP77" s="238"/>
      <c r="AQ77" s="238"/>
      <c r="AR77" s="238"/>
      <c r="AS77" s="238"/>
      <c r="AT77" s="238"/>
      <c r="AU77" s="238"/>
      <c r="AV77" s="238"/>
      <c r="AW77" s="238"/>
      <c r="AX77" s="238"/>
      <c r="AY77" s="238"/>
      <c r="AZ77" s="238"/>
      <c r="BA77" s="238"/>
      <c r="BB77" s="238"/>
      <c r="BC77" s="238"/>
      <c r="BD77" s="238"/>
      <c r="BE77" s="238"/>
      <c r="BF77" s="238"/>
      <c r="BG77" s="238"/>
      <c r="BH77" s="238"/>
      <c r="BI77" s="238"/>
      <c r="BJ77" s="238"/>
      <c r="BK77" s="238"/>
      <c r="BL77" s="238"/>
      <c r="BM77" s="238"/>
      <c r="BN77" s="238"/>
      <c r="BO77" s="238"/>
      <c r="BP77" s="238"/>
      <c r="BQ77" s="238"/>
      <c r="BR77" s="238"/>
      <c r="BS77" s="238"/>
      <c r="BT77" s="238"/>
      <c r="BU77" s="238"/>
      <c r="BV77" s="238"/>
      <c r="BW77" s="238"/>
      <c r="BX77" s="238"/>
      <c r="BY77" s="238"/>
      <c r="BZ77" s="238"/>
      <c r="CA77" s="238"/>
      <c r="CB77" s="238"/>
      <c r="CC77" s="238"/>
      <c r="CD77" s="238"/>
      <c r="CE77" s="238"/>
      <c r="CF77" s="238"/>
      <c r="CG77" s="238"/>
      <c r="CH77" s="238"/>
      <c r="CI77" s="238"/>
      <c r="CJ77" s="238"/>
      <c r="CK77" s="238"/>
      <c r="CL77" s="238"/>
      <c r="CM77" s="238"/>
      <c r="CN77" s="238"/>
      <c r="CO77" s="238"/>
      <c r="CP77" s="238"/>
      <c r="CQ77" s="238"/>
      <c r="CR77" s="238"/>
      <c r="CS77" s="238"/>
      <c r="CT77" s="238"/>
      <c r="CU77" s="238"/>
      <c r="CV77" s="238"/>
      <c r="CW77" s="238"/>
      <c r="CX77" s="238"/>
      <c r="CY77" s="238"/>
      <c r="CZ77" s="238"/>
      <c r="DA77" s="238"/>
      <c r="DB77" s="238"/>
      <c r="DC77" s="238"/>
      <c r="DD77" s="238"/>
      <c r="DE77" s="238"/>
      <c r="DF77" s="238"/>
      <c r="DG77" s="238"/>
      <c r="DH77" s="238"/>
      <c r="DI77" s="238"/>
      <c r="DJ77" s="238"/>
      <c r="DK77" s="238"/>
      <c r="DL77" s="238"/>
      <c r="DM77" s="238"/>
      <c r="DN77" s="238"/>
      <c r="DO77" s="238"/>
      <c r="DP77" s="238"/>
      <c r="DQ77" s="238"/>
      <c r="DR77" s="238"/>
      <c r="DS77" s="238"/>
      <c r="DT77" s="238"/>
      <c r="DU77" s="238"/>
      <c r="DV77" s="238"/>
      <c r="DW77" s="238"/>
      <c r="DX77" s="238"/>
      <c r="DY77" s="238"/>
      <c r="DZ77" s="238"/>
      <c r="EA77" s="238"/>
      <c r="EB77" s="238"/>
      <c r="EC77" s="238"/>
      <c r="ED77" s="238"/>
      <c r="EE77" s="238"/>
      <c r="EF77" s="238"/>
      <c r="EG77" s="238"/>
      <c r="EH77" s="238"/>
      <c r="EI77" s="238"/>
      <c r="EJ77" s="238"/>
      <c r="EK77" s="238"/>
      <c r="EL77" s="238"/>
      <c r="EM77" s="238"/>
      <c r="EN77" s="238"/>
      <c r="EO77" s="238"/>
      <c r="EP77" s="238"/>
      <c r="EQ77" s="238"/>
      <c r="ER77" s="238"/>
      <c r="ES77" s="238"/>
      <c r="ET77" s="238"/>
      <c r="EU77" s="238"/>
      <c r="EV77" s="238"/>
      <c r="EW77" s="238"/>
      <c r="EX77" s="238"/>
      <c r="EY77" s="238"/>
      <c r="EZ77" s="238"/>
      <c r="FA77" s="238"/>
      <c r="FB77" s="238"/>
      <c r="FC77" s="238"/>
      <c r="FD77" s="238"/>
      <c r="FE77" s="238"/>
      <c r="FF77" s="238"/>
      <c r="FG77" s="238"/>
      <c r="FH77" s="238"/>
      <c r="FI77" s="238"/>
      <c r="FJ77" s="238"/>
      <c r="FK77" s="238"/>
      <c r="FL77" s="238"/>
      <c r="FM77" s="238"/>
      <c r="FN77" s="238"/>
      <c r="FO77" s="238"/>
      <c r="FP77" s="238"/>
      <c r="FQ77" s="238"/>
      <c r="FR77" s="238"/>
      <c r="FS77" s="238"/>
      <c r="FT77" s="238"/>
      <c r="FU77" s="238"/>
      <c r="FV77" s="238"/>
      <c r="FW77" s="238"/>
      <c r="FX77" s="238"/>
      <c r="FY77" s="238"/>
      <c r="FZ77" s="238"/>
      <c r="GA77" s="238"/>
      <c r="GB77" s="238"/>
      <c r="GC77" s="238"/>
      <c r="GD77" s="238"/>
      <c r="GE77" s="238"/>
      <c r="GF77" s="238"/>
      <c r="GG77" s="238"/>
      <c r="GH77" s="238"/>
      <c r="GI77" s="238"/>
      <c r="GJ77" s="238"/>
      <c r="GK77" s="238"/>
      <c r="GL77" s="238"/>
      <c r="GM77" s="238"/>
      <c r="GN77" s="238"/>
      <c r="GO77" s="238"/>
      <c r="GP77" s="238"/>
      <c r="GQ77" s="238"/>
      <c r="GR77" s="238"/>
      <c r="GS77" s="238"/>
      <c r="GT77" s="238"/>
      <c r="GU77" s="238"/>
      <c r="GV77" s="238"/>
      <c r="GW77" s="238"/>
      <c r="GX77" s="238"/>
      <c r="GY77" s="238"/>
      <c r="GZ77" s="238"/>
      <c r="HA77" s="238"/>
      <c r="HB77" s="238"/>
      <c r="HC77" s="238"/>
      <c r="HD77" s="238"/>
      <c r="HE77" s="238"/>
      <c r="HF77" s="238"/>
      <c r="HG77" s="238"/>
      <c r="HH77" s="238"/>
      <c r="HI77" s="238"/>
      <c r="HJ77" s="238"/>
      <c r="HK77" s="238"/>
      <c r="HL77" s="238"/>
      <c r="HM77" s="238"/>
      <c r="HN77" s="238"/>
      <c r="HO77" s="238"/>
      <c r="HP77" s="238"/>
      <c r="HQ77" s="238"/>
      <c r="HR77" s="238"/>
      <c r="HS77" s="238"/>
      <c r="HT77" s="238"/>
      <c r="HU77" s="238"/>
      <c r="HV77" s="238"/>
      <c r="HW77" s="238"/>
      <c r="HX77" s="238"/>
      <c r="HY77" s="238"/>
      <c r="HZ77" s="238"/>
      <c r="IA77" s="238"/>
      <c r="IB77" s="238"/>
      <c r="IC77" s="238"/>
      <c r="ID77" s="238"/>
      <c r="IE77" s="238"/>
      <c r="IF77" s="238"/>
    </row>
    <row r="78" spans="1:240" ht="22.5" customHeight="1" x14ac:dyDescent="0.35">
      <c r="A78" s="189" t="s">
        <v>214</v>
      </c>
      <c r="B78" s="190"/>
      <c r="C78" s="228"/>
      <c r="D78" s="229"/>
      <c r="E78" s="211"/>
      <c r="F78" s="212"/>
      <c r="G78" s="212"/>
      <c r="H78" s="212"/>
      <c r="I78" s="212"/>
      <c r="J78" s="200"/>
      <c r="K78" s="200"/>
      <c r="L78" s="200"/>
      <c r="M78" s="200"/>
      <c r="N78" s="200"/>
      <c r="O78" s="200"/>
      <c r="P78" s="200"/>
      <c r="Q78" s="200"/>
      <c r="R78" s="200"/>
      <c r="S78" s="200"/>
      <c r="T78" s="200"/>
      <c r="U78" s="200"/>
      <c r="V78" s="200"/>
      <c r="W78" s="200"/>
      <c r="X78" s="200"/>
      <c r="Y78" s="200"/>
      <c r="Z78" s="200"/>
      <c r="AA78" s="200"/>
      <c r="AB78" s="200"/>
      <c r="AC78" s="200"/>
      <c r="AD78" s="200"/>
      <c r="AE78" s="200"/>
      <c r="AF78" s="200"/>
      <c r="AG78" s="200"/>
      <c r="AH78" s="200"/>
      <c r="AI78" s="200"/>
      <c r="AJ78" s="200"/>
      <c r="AK78" s="200"/>
      <c r="AL78" s="200"/>
      <c r="AM78" s="200"/>
      <c r="AN78" s="200"/>
      <c r="AO78" s="200"/>
      <c r="AP78" s="200"/>
      <c r="AQ78" s="200"/>
      <c r="AR78" s="200"/>
      <c r="AS78" s="200"/>
      <c r="AT78" s="200"/>
      <c r="AU78" s="200"/>
      <c r="AV78" s="200"/>
      <c r="AW78" s="200"/>
      <c r="AX78" s="200"/>
      <c r="AY78" s="200"/>
      <c r="AZ78" s="200"/>
      <c r="BA78" s="200"/>
      <c r="BB78" s="200"/>
      <c r="BC78" s="200"/>
      <c r="BD78" s="200"/>
      <c r="BE78" s="200"/>
      <c r="BF78" s="200"/>
      <c r="BG78" s="200"/>
      <c r="BH78" s="200"/>
      <c r="BI78" s="200"/>
      <c r="BJ78" s="200"/>
      <c r="BK78" s="200"/>
      <c r="BL78" s="200"/>
      <c r="BM78" s="200"/>
      <c r="BN78" s="200"/>
      <c r="BO78" s="200"/>
      <c r="BP78" s="200"/>
      <c r="BQ78" s="200"/>
      <c r="BR78" s="200"/>
      <c r="BS78" s="200"/>
      <c r="BT78" s="200"/>
      <c r="BU78" s="200"/>
      <c r="BV78" s="200"/>
      <c r="BW78" s="200"/>
      <c r="BX78" s="200"/>
      <c r="BY78" s="200"/>
      <c r="BZ78" s="200"/>
      <c r="CA78" s="200"/>
      <c r="CB78" s="200"/>
      <c r="CC78" s="200"/>
      <c r="CD78" s="200"/>
      <c r="CE78" s="200"/>
      <c r="CF78" s="200"/>
      <c r="CG78" s="200"/>
      <c r="CH78" s="200"/>
      <c r="CI78" s="200"/>
      <c r="CJ78" s="200"/>
      <c r="CK78" s="200"/>
      <c r="CL78" s="200"/>
      <c r="CM78" s="200"/>
      <c r="CN78" s="200"/>
      <c r="CO78" s="200"/>
      <c r="CP78" s="200"/>
      <c r="CQ78" s="200"/>
      <c r="CR78" s="200"/>
      <c r="CS78" s="200"/>
      <c r="CT78" s="200"/>
      <c r="CU78" s="200"/>
      <c r="CV78" s="200"/>
      <c r="CW78" s="200"/>
      <c r="CX78" s="200"/>
      <c r="CY78" s="200"/>
      <c r="CZ78" s="200"/>
      <c r="DA78" s="200"/>
      <c r="DB78" s="200"/>
      <c r="DC78" s="200"/>
      <c r="DD78" s="200"/>
      <c r="DE78" s="200"/>
      <c r="DF78" s="200"/>
      <c r="DG78" s="200"/>
      <c r="DH78" s="200"/>
      <c r="DI78" s="200"/>
      <c r="DJ78" s="200"/>
      <c r="DK78" s="200"/>
      <c r="DL78" s="200"/>
      <c r="DM78" s="200"/>
      <c r="DN78" s="200"/>
      <c r="DO78" s="200"/>
      <c r="DP78" s="200"/>
      <c r="DQ78" s="200"/>
      <c r="DR78" s="200"/>
      <c r="DS78" s="200"/>
      <c r="DT78" s="200"/>
      <c r="DU78" s="200"/>
      <c r="DV78" s="200"/>
      <c r="DW78" s="200"/>
      <c r="DX78" s="200"/>
      <c r="DY78" s="200"/>
      <c r="DZ78" s="200"/>
      <c r="EA78" s="200"/>
      <c r="EB78" s="200"/>
      <c r="EC78" s="200"/>
      <c r="ED78" s="200"/>
      <c r="EE78" s="200"/>
      <c r="EF78" s="200"/>
      <c r="EG78" s="200"/>
      <c r="EH78" s="200"/>
      <c r="EI78" s="200"/>
      <c r="EJ78" s="200"/>
      <c r="EK78" s="200"/>
      <c r="EL78" s="200"/>
      <c r="EM78" s="200"/>
      <c r="EN78" s="200"/>
      <c r="EO78" s="200"/>
      <c r="EP78" s="200"/>
      <c r="EQ78" s="200"/>
      <c r="ER78" s="200"/>
      <c r="ES78" s="200"/>
      <c r="ET78" s="200"/>
      <c r="EU78" s="200"/>
      <c r="EV78" s="200"/>
      <c r="EW78" s="200"/>
      <c r="EX78" s="200"/>
      <c r="EY78" s="200"/>
      <c r="EZ78" s="200"/>
      <c r="FA78" s="200"/>
      <c r="FB78" s="200"/>
      <c r="FC78" s="200"/>
      <c r="FD78" s="200"/>
      <c r="FE78" s="200"/>
      <c r="FF78" s="200"/>
      <c r="FG78" s="200"/>
      <c r="FH78" s="200"/>
      <c r="FI78" s="200"/>
      <c r="FJ78" s="200"/>
      <c r="FK78" s="200"/>
      <c r="FL78" s="200"/>
      <c r="FM78" s="200"/>
      <c r="FN78" s="200"/>
      <c r="FO78" s="200"/>
      <c r="FP78" s="200"/>
      <c r="FQ78" s="200"/>
      <c r="FR78" s="200"/>
      <c r="FS78" s="200"/>
      <c r="FT78" s="200"/>
      <c r="FU78" s="200"/>
      <c r="FV78" s="200"/>
      <c r="FW78" s="200"/>
      <c r="FX78" s="200"/>
      <c r="FY78" s="200"/>
      <c r="FZ78" s="200"/>
      <c r="GA78" s="200"/>
      <c r="GB78" s="200"/>
      <c r="GC78" s="200"/>
      <c r="GD78" s="200"/>
      <c r="GE78" s="200"/>
      <c r="GF78" s="200"/>
      <c r="GG78" s="200"/>
      <c r="GH78" s="200"/>
      <c r="GI78" s="200"/>
      <c r="GJ78" s="200"/>
      <c r="GK78" s="200"/>
      <c r="GL78" s="200"/>
      <c r="GM78" s="200"/>
      <c r="GN78" s="200"/>
      <c r="GO78" s="200"/>
      <c r="GP78" s="200"/>
      <c r="GQ78" s="200"/>
      <c r="GR78" s="200"/>
      <c r="GS78" s="200"/>
      <c r="GT78" s="200"/>
      <c r="GU78" s="200"/>
      <c r="GV78" s="200"/>
      <c r="GW78" s="200"/>
      <c r="GX78" s="200"/>
      <c r="GY78" s="200"/>
      <c r="GZ78" s="200"/>
      <c r="HA78" s="200"/>
      <c r="HB78" s="200"/>
      <c r="HC78" s="200"/>
      <c r="HD78" s="200"/>
      <c r="HE78" s="200"/>
      <c r="HF78" s="200"/>
      <c r="HG78" s="200"/>
      <c r="HH78" s="200"/>
      <c r="HI78" s="200"/>
      <c r="HJ78" s="200"/>
      <c r="HK78" s="200"/>
      <c r="HL78" s="200"/>
      <c r="HM78" s="200"/>
      <c r="HN78" s="200"/>
      <c r="HO78" s="200"/>
      <c r="HP78" s="200"/>
      <c r="HQ78" s="200"/>
      <c r="HR78" s="200"/>
      <c r="HS78" s="200"/>
      <c r="HT78" s="200"/>
      <c r="HU78" s="200"/>
      <c r="HV78" s="200"/>
      <c r="HW78" s="200"/>
      <c r="HX78" s="200"/>
      <c r="HY78" s="200"/>
      <c r="HZ78" s="200"/>
      <c r="IA78" s="200"/>
      <c r="IB78" s="200"/>
      <c r="IC78" s="200"/>
      <c r="ID78" s="200"/>
      <c r="IE78" s="200"/>
      <c r="IF78" s="200"/>
    </row>
    <row r="79" spans="1:240" x14ac:dyDescent="0.35">
      <c r="A79" s="194" t="s">
        <v>215</v>
      </c>
      <c r="B79" s="190"/>
      <c r="C79" s="228"/>
      <c r="D79" s="229"/>
    </row>
    <row r="80" spans="1:240" x14ac:dyDescent="0.35">
      <c r="A80" s="195" t="s">
        <v>216</v>
      </c>
      <c r="B80" s="190"/>
      <c r="C80" s="228"/>
      <c r="D80" s="229"/>
    </row>
    <row r="81" spans="1:4" ht="42" x14ac:dyDescent="0.35">
      <c r="A81" s="197" t="s">
        <v>217</v>
      </c>
      <c r="B81" s="231" t="s">
        <v>218</v>
      </c>
      <c r="C81" s="190" t="s">
        <v>219</v>
      </c>
      <c r="D81" s="229"/>
    </row>
    <row r="82" spans="1:4" x14ac:dyDescent="0.35">
      <c r="A82" s="219"/>
      <c r="B82" s="210"/>
      <c r="C82" s="228"/>
      <c r="D82" s="229"/>
    </row>
    <row r="83" spans="1:4" x14ac:dyDescent="0.35">
      <c r="A83" s="195" t="s">
        <v>220</v>
      </c>
      <c r="B83" s="190"/>
      <c r="C83" s="228"/>
      <c r="D83" s="229"/>
    </row>
    <row r="84" spans="1:4" x14ac:dyDescent="0.35">
      <c r="A84" s="197" t="s">
        <v>19</v>
      </c>
      <c r="B84" s="201"/>
      <c r="C84" s="228"/>
      <c r="D84" s="229"/>
    </row>
    <row r="85" spans="1:4" x14ac:dyDescent="0.35">
      <c r="A85" s="219" t="s">
        <v>221</v>
      </c>
      <c r="B85" s="210" t="s">
        <v>222</v>
      </c>
      <c r="C85" s="190" t="s">
        <v>223</v>
      </c>
      <c r="D85" s="229"/>
    </row>
    <row r="86" spans="1:4" ht="42" x14ac:dyDescent="0.35">
      <c r="A86" s="219" t="s">
        <v>224</v>
      </c>
      <c r="B86" s="210" t="s">
        <v>225</v>
      </c>
      <c r="C86" s="190" t="s">
        <v>223</v>
      </c>
      <c r="D86" s="229"/>
    </row>
    <row r="87" spans="1:4" ht="42" x14ac:dyDescent="0.35">
      <c r="A87" s="219" t="s">
        <v>226</v>
      </c>
      <c r="B87" s="210" t="s">
        <v>227</v>
      </c>
      <c r="C87" s="190" t="s">
        <v>223</v>
      </c>
      <c r="D87" s="229"/>
    </row>
  </sheetData>
  <mergeCells count="6">
    <mergeCell ref="A1:D1"/>
    <mergeCell ref="A2:D2"/>
    <mergeCell ref="A3:A4"/>
    <mergeCell ref="B3:B4"/>
    <mergeCell ref="C3:C4"/>
    <mergeCell ref="D3:D4"/>
  </mergeCells>
  <pageMargins left="0.15" right="0.27" top="0.39" bottom="0.19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tabSelected="1" zoomScaleNormal="100" workbookViewId="0">
      <pane ySplit="6" topLeftCell="A37" activePane="bottomLeft" state="frozen"/>
      <selection activeCell="F15" sqref="F15"/>
      <selection pane="bottomLeft" activeCell="L80" sqref="L80"/>
    </sheetView>
  </sheetViews>
  <sheetFormatPr defaultRowHeight="24.95" customHeight="1" x14ac:dyDescent="0.3"/>
  <cols>
    <col min="1" max="1" width="82.3984375" style="1" customWidth="1"/>
    <col min="2" max="3" width="18.19921875" style="259" customWidth="1"/>
    <col min="4" max="4" width="16.796875" style="61" customWidth="1"/>
    <col min="5" max="5" width="19.19921875" style="61" customWidth="1"/>
    <col min="6" max="6" width="17.59765625" style="61" customWidth="1"/>
    <col min="7" max="7" width="18" style="61" customWidth="1"/>
    <col min="8" max="8" width="16.59765625" style="61" customWidth="1"/>
    <col min="9" max="9" width="14.3984375" style="61" customWidth="1"/>
    <col min="10" max="16384" width="9.59765625" style="1"/>
  </cols>
  <sheetData>
    <row r="1" spans="1:9" ht="24.95" customHeight="1" x14ac:dyDescent="0.3">
      <c r="A1" s="311" t="s">
        <v>229</v>
      </c>
      <c r="B1" s="311"/>
      <c r="C1" s="311"/>
      <c r="D1" s="311"/>
      <c r="E1" s="311"/>
      <c r="F1" s="311"/>
      <c r="G1" s="311"/>
      <c r="H1" s="311"/>
      <c r="I1" s="311"/>
    </row>
    <row r="2" spans="1:9" ht="24.95" customHeight="1" x14ac:dyDescent="0.3">
      <c r="A2" s="311" t="s">
        <v>2</v>
      </c>
      <c r="B2" s="311"/>
      <c r="C2" s="311"/>
      <c r="D2" s="311"/>
      <c r="E2" s="311"/>
      <c r="F2" s="311"/>
      <c r="G2" s="311"/>
      <c r="H2" s="311"/>
      <c r="I2" s="311"/>
    </row>
    <row r="3" spans="1:9" ht="24.95" customHeight="1" x14ac:dyDescent="0.3">
      <c r="A3" s="312" t="s">
        <v>228</v>
      </c>
      <c r="B3" s="312"/>
      <c r="C3" s="312"/>
      <c r="D3" s="312"/>
      <c r="E3" s="312"/>
      <c r="F3" s="312"/>
      <c r="G3" s="312"/>
      <c r="H3" s="312"/>
      <c r="I3" s="312"/>
    </row>
    <row r="4" spans="1:9" ht="24.95" customHeight="1" thickBot="1" x14ac:dyDescent="0.4">
      <c r="A4" s="182"/>
      <c r="B4" s="245"/>
      <c r="C4" s="245"/>
      <c r="D4" s="245"/>
      <c r="E4" s="245"/>
      <c r="F4" s="245"/>
      <c r="G4" s="246"/>
      <c r="H4" s="247" t="s">
        <v>230</v>
      </c>
      <c r="I4" s="245"/>
    </row>
    <row r="5" spans="1:9" ht="24.95" customHeight="1" x14ac:dyDescent="0.3">
      <c r="A5" s="330" t="s">
        <v>3</v>
      </c>
      <c r="B5" s="248" t="s">
        <v>65</v>
      </c>
      <c r="C5" s="248" t="s">
        <v>66</v>
      </c>
      <c r="D5" s="249" t="s">
        <v>8</v>
      </c>
      <c r="E5" s="250" t="s">
        <v>6</v>
      </c>
      <c r="F5" s="249" t="s">
        <v>24</v>
      </c>
      <c r="G5" s="251" t="s">
        <v>9</v>
      </c>
      <c r="H5" s="251" t="s">
        <v>9</v>
      </c>
      <c r="I5" s="252" t="s">
        <v>28</v>
      </c>
    </row>
    <row r="6" spans="1:9" ht="24.95" customHeight="1" thickBot="1" x14ac:dyDescent="0.35">
      <c r="A6" s="331"/>
      <c r="B6" s="253" t="s">
        <v>4</v>
      </c>
      <c r="C6" s="253" t="s">
        <v>67</v>
      </c>
      <c r="D6" s="254" t="s">
        <v>23</v>
      </c>
      <c r="E6" s="255" t="s">
        <v>7</v>
      </c>
      <c r="F6" s="254" t="s">
        <v>25</v>
      </c>
      <c r="G6" s="256" t="s">
        <v>68</v>
      </c>
      <c r="H6" s="256" t="s">
        <v>10</v>
      </c>
      <c r="I6" s="257" t="s">
        <v>5</v>
      </c>
    </row>
    <row r="7" spans="1:9" ht="24.95" customHeight="1" thickBot="1" x14ac:dyDescent="0.35">
      <c r="A7" s="272" t="s">
        <v>11</v>
      </c>
      <c r="B7" s="54">
        <f t="shared" ref="B7:H7" si="0">B8+B12+B21</f>
        <v>11742700</v>
      </c>
      <c r="C7" s="54">
        <f t="shared" si="0"/>
        <v>7421900</v>
      </c>
      <c r="D7" s="54">
        <f t="shared" si="0"/>
        <v>0</v>
      </c>
      <c r="E7" s="54">
        <f t="shared" si="0"/>
        <v>0</v>
      </c>
      <c r="F7" s="54">
        <f t="shared" si="0"/>
        <v>0</v>
      </c>
      <c r="G7" s="54">
        <f t="shared" si="0"/>
        <v>0</v>
      </c>
      <c r="H7" s="54">
        <f t="shared" si="0"/>
        <v>0</v>
      </c>
      <c r="I7" s="14"/>
    </row>
    <row r="8" spans="1:9" ht="18.75" x14ac:dyDescent="0.3">
      <c r="A8" s="287" t="s">
        <v>20</v>
      </c>
      <c r="B8" s="296">
        <f>B9</f>
        <v>219000</v>
      </c>
      <c r="C8" s="296">
        <f t="shared" ref="C8:I8" si="1">C9</f>
        <v>219000</v>
      </c>
      <c r="D8" s="286">
        <f t="shared" si="1"/>
        <v>0</v>
      </c>
      <c r="E8" s="286">
        <f t="shared" si="1"/>
        <v>0</v>
      </c>
      <c r="F8" s="286">
        <f t="shared" si="1"/>
        <v>0</v>
      </c>
      <c r="G8" s="286">
        <f t="shared" si="1"/>
        <v>0</v>
      </c>
      <c r="H8" s="286">
        <f t="shared" si="1"/>
        <v>0</v>
      </c>
      <c r="I8" s="332">
        <f t="shared" si="1"/>
        <v>0</v>
      </c>
    </row>
    <row r="9" spans="1:9" ht="18.75" x14ac:dyDescent="0.3">
      <c r="A9" s="288" t="s">
        <v>209</v>
      </c>
      <c r="B9" s="15">
        <f>B10</f>
        <v>219000</v>
      </c>
      <c r="C9" s="15">
        <f t="shared" ref="C9:I9" si="2">C10</f>
        <v>219000</v>
      </c>
      <c r="D9" s="4">
        <f t="shared" si="2"/>
        <v>0</v>
      </c>
      <c r="E9" s="4">
        <f t="shared" si="2"/>
        <v>0</v>
      </c>
      <c r="F9" s="4">
        <f t="shared" si="2"/>
        <v>0</v>
      </c>
      <c r="G9" s="4">
        <f t="shared" si="2"/>
        <v>0</v>
      </c>
      <c r="H9" s="4">
        <f t="shared" si="2"/>
        <v>0</v>
      </c>
      <c r="I9" s="5">
        <f t="shared" si="2"/>
        <v>0</v>
      </c>
    </row>
    <row r="10" spans="1:9" ht="18.75" x14ac:dyDescent="0.3">
      <c r="A10" s="289" t="s">
        <v>232</v>
      </c>
      <c r="B10" s="52">
        <f>B11</f>
        <v>219000</v>
      </c>
      <c r="C10" s="52">
        <f t="shared" ref="C10:I10" si="3">C11</f>
        <v>219000</v>
      </c>
      <c r="D10" s="49">
        <f t="shared" si="3"/>
        <v>0</v>
      </c>
      <c r="E10" s="49">
        <f t="shared" si="3"/>
        <v>0</v>
      </c>
      <c r="F10" s="49">
        <f t="shared" si="3"/>
        <v>0</v>
      </c>
      <c r="G10" s="49">
        <f t="shared" si="3"/>
        <v>0</v>
      </c>
      <c r="H10" s="49">
        <f t="shared" si="3"/>
        <v>0</v>
      </c>
      <c r="I10" s="50">
        <f t="shared" si="3"/>
        <v>0</v>
      </c>
    </row>
    <row r="11" spans="1:9" ht="19.5" thickBot="1" x14ac:dyDescent="0.35">
      <c r="A11" s="290" t="s">
        <v>12</v>
      </c>
      <c r="B11" s="295">
        <v>219000</v>
      </c>
      <c r="C11" s="295">
        <v>219000</v>
      </c>
      <c r="D11" s="12"/>
      <c r="E11" s="12"/>
      <c r="F11" s="12"/>
      <c r="G11" s="12"/>
      <c r="H11" s="12"/>
      <c r="I11" s="291"/>
    </row>
    <row r="12" spans="1:9" ht="18.75" x14ac:dyDescent="0.3">
      <c r="A12" s="287" t="s">
        <v>240</v>
      </c>
      <c r="B12" s="286">
        <f>B13</f>
        <v>447000</v>
      </c>
      <c r="C12" s="286">
        <f t="shared" ref="C12:I12" si="4">C13</f>
        <v>215000</v>
      </c>
      <c r="D12" s="286">
        <f t="shared" si="4"/>
        <v>0</v>
      </c>
      <c r="E12" s="286">
        <f t="shared" si="4"/>
        <v>0</v>
      </c>
      <c r="F12" s="286">
        <f t="shared" si="4"/>
        <v>0</v>
      </c>
      <c r="G12" s="286">
        <f t="shared" si="4"/>
        <v>0</v>
      </c>
      <c r="H12" s="286">
        <f t="shared" si="4"/>
        <v>0</v>
      </c>
      <c r="I12" s="332">
        <f t="shared" si="4"/>
        <v>0</v>
      </c>
    </row>
    <row r="13" spans="1:9" ht="18.75" customHeight="1" x14ac:dyDescent="0.3">
      <c r="A13" s="297" t="s">
        <v>215</v>
      </c>
      <c r="B13" s="4">
        <f>B14+B16</f>
        <v>447000</v>
      </c>
      <c r="C13" s="4">
        <f t="shared" ref="C13:I13" si="5">C14+C16</f>
        <v>215000</v>
      </c>
      <c r="D13" s="4">
        <f t="shared" si="5"/>
        <v>0</v>
      </c>
      <c r="E13" s="4">
        <f t="shared" si="5"/>
        <v>0</v>
      </c>
      <c r="F13" s="4">
        <f t="shared" si="5"/>
        <v>0</v>
      </c>
      <c r="G13" s="4">
        <f t="shared" si="5"/>
        <v>0</v>
      </c>
      <c r="H13" s="4">
        <f t="shared" si="5"/>
        <v>0</v>
      </c>
      <c r="I13" s="5">
        <f t="shared" si="5"/>
        <v>0</v>
      </c>
    </row>
    <row r="14" spans="1:9" ht="18.75" x14ac:dyDescent="0.3">
      <c r="A14" s="289" t="s">
        <v>233</v>
      </c>
      <c r="B14" s="52">
        <f>B15</f>
        <v>231000</v>
      </c>
      <c r="C14" s="52">
        <f t="shared" ref="C14:I14" si="6">C15</f>
        <v>77000</v>
      </c>
      <c r="D14" s="49">
        <f t="shared" si="6"/>
        <v>0</v>
      </c>
      <c r="E14" s="49">
        <f t="shared" si="6"/>
        <v>0</v>
      </c>
      <c r="F14" s="49">
        <f t="shared" si="6"/>
        <v>0</v>
      </c>
      <c r="G14" s="49">
        <f t="shared" si="6"/>
        <v>0</v>
      </c>
      <c r="H14" s="49">
        <f t="shared" si="6"/>
        <v>0</v>
      </c>
      <c r="I14" s="50">
        <f t="shared" si="6"/>
        <v>0</v>
      </c>
    </row>
    <row r="15" spans="1:9" ht="18.75" x14ac:dyDescent="0.3">
      <c r="A15" s="292" t="s">
        <v>250</v>
      </c>
      <c r="B15" s="258">
        <v>231000</v>
      </c>
      <c r="C15" s="258">
        <v>77000</v>
      </c>
      <c r="D15" s="279"/>
      <c r="E15" s="279"/>
      <c r="F15" s="279"/>
      <c r="G15" s="279"/>
      <c r="H15" s="279"/>
      <c r="I15" s="283"/>
    </row>
    <row r="16" spans="1:9" ht="24.95" customHeight="1" x14ac:dyDescent="0.3">
      <c r="A16" s="289" t="s">
        <v>234</v>
      </c>
      <c r="B16" s="52">
        <f>B18+B19+B20</f>
        <v>216000</v>
      </c>
      <c r="C16" s="52">
        <f t="shared" ref="C16:I16" si="7">C18+C19+C20</f>
        <v>138000</v>
      </c>
      <c r="D16" s="52">
        <f t="shared" si="7"/>
        <v>0</v>
      </c>
      <c r="E16" s="52">
        <f t="shared" si="7"/>
        <v>0</v>
      </c>
      <c r="F16" s="52">
        <f t="shared" si="7"/>
        <v>0</v>
      </c>
      <c r="G16" s="52">
        <f t="shared" si="7"/>
        <v>0</v>
      </c>
      <c r="H16" s="52">
        <f t="shared" si="7"/>
        <v>0</v>
      </c>
      <c r="I16" s="333">
        <f t="shared" si="7"/>
        <v>0</v>
      </c>
    </row>
    <row r="17" spans="1:9" ht="24.95" customHeight="1" x14ac:dyDescent="0.3">
      <c r="A17" s="292" t="s">
        <v>19</v>
      </c>
      <c r="B17" s="8"/>
      <c r="C17" s="8"/>
      <c r="D17" s="9"/>
      <c r="E17" s="9"/>
      <c r="F17" s="9"/>
      <c r="G17" s="9"/>
      <c r="H17" s="9"/>
      <c r="I17" s="10"/>
    </row>
    <row r="18" spans="1:9" ht="37.5" x14ac:dyDescent="0.3">
      <c r="A18" s="293" t="s">
        <v>235</v>
      </c>
      <c r="B18" s="8">
        <v>156000</v>
      </c>
      <c r="C18" s="8">
        <v>78000</v>
      </c>
      <c r="D18" s="6"/>
      <c r="E18" s="6"/>
      <c r="F18" s="6"/>
      <c r="G18" s="6"/>
      <c r="H18" s="6"/>
      <c r="I18" s="282"/>
    </row>
    <row r="19" spans="1:9" ht="37.5" x14ac:dyDescent="0.3">
      <c r="A19" s="293" t="s">
        <v>231</v>
      </c>
      <c r="B19" s="8">
        <v>60000</v>
      </c>
      <c r="C19" s="8">
        <v>60000</v>
      </c>
      <c r="D19" s="9"/>
      <c r="E19" s="9"/>
      <c r="F19" s="9"/>
      <c r="G19" s="9"/>
      <c r="H19" s="9"/>
      <c r="I19" s="10"/>
    </row>
    <row r="20" spans="1:9" ht="38.25" thickBot="1" x14ac:dyDescent="0.35">
      <c r="A20" s="294" t="s">
        <v>226</v>
      </c>
      <c r="B20" s="295">
        <v>0</v>
      </c>
      <c r="C20" s="295">
        <v>0</v>
      </c>
      <c r="D20" s="295"/>
      <c r="E20" s="295"/>
      <c r="F20" s="295"/>
      <c r="G20" s="295"/>
      <c r="H20" s="295"/>
      <c r="I20" s="291"/>
    </row>
    <row r="21" spans="1:9" ht="24.95" customHeight="1" x14ac:dyDescent="0.3">
      <c r="A21" s="334" t="s">
        <v>1</v>
      </c>
      <c r="B21" s="300">
        <f>B22+B25+B36+B54+B61</f>
        <v>11076700</v>
      </c>
      <c r="C21" s="300">
        <f t="shared" ref="C21:I21" si="8">C22+C25+C36+C54+C61</f>
        <v>6987900</v>
      </c>
      <c r="D21" s="300">
        <f t="shared" si="8"/>
        <v>0</v>
      </c>
      <c r="E21" s="300">
        <f t="shared" si="8"/>
        <v>0</v>
      </c>
      <c r="F21" s="300">
        <f t="shared" si="8"/>
        <v>0</v>
      </c>
      <c r="G21" s="300">
        <f t="shared" si="8"/>
        <v>0</v>
      </c>
      <c r="H21" s="300">
        <f t="shared" si="8"/>
        <v>0</v>
      </c>
      <c r="I21" s="335">
        <f t="shared" si="8"/>
        <v>0</v>
      </c>
    </row>
    <row r="22" spans="1:9" ht="24.95" customHeight="1" x14ac:dyDescent="0.3">
      <c r="A22" s="288" t="s">
        <v>241</v>
      </c>
      <c r="B22" s="15">
        <f>B23</f>
        <v>95000</v>
      </c>
      <c r="C22" s="15">
        <f t="shared" ref="C22:I22" si="9">C23</f>
        <v>47500</v>
      </c>
      <c r="D22" s="15">
        <f t="shared" si="9"/>
        <v>0</v>
      </c>
      <c r="E22" s="15">
        <f t="shared" si="9"/>
        <v>0</v>
      </c>
      <c r="F22" s="15">
        <f t="shared" si="9"/>
        <v>0</v>
      </c>
      <c r="G22" s="15">
        <f t="shared" si="9"/>
        <v>0</v>
      </c>
      <c r="H22" s="15">
        <f t="shared" si="9"/>
        <v>0</v>
      </c>
      <c r="I22" s="336">
        <f t="shared" si="9"/>
        <v>0</v>
      </c>
    </row>
    <row r="23" spans="1:9" s="55" customFormat="1" ht="18.75" x14ac:dyDescent="0.3">
      <c r="A23" s="289" t="s">
        <v>253</v>
      </c>
      <c r="B23" s="52">
        <f>B24</f>
        <v>95000</v>
      </c>
      <c r="C23" s="52">
        <f t="shared" ref="C23:I23" si="10">C24</f>
        <v>47500</v>
      </c>
      <c r="D23" s="52">
        <f t="shared" si="10"/>
        <v>0</v>
      </c>
      <c r="E23" s="52">
        <f t="shared" si="10"/>
        <v>0</v>
      </c>
      <c r="F23" s="52">
        <f t="shared" si="10"/>
        <v>0</v>
      </c>
      <c r="G23" s="52">
        <f t="shared" si="10"/>
        <v>0</v>
      </c>
      <c r="H23" s="52">
        <f t="shared" si="10"/>
        <v>0</v>
      </c>
      <c r="I23" s="333">
        <f t="shared" si="10"/>
        <v>0</v>
      </c>
    </row>
    <row r="24" spans="1:9" s="55" customFormat="1" ht="18.75" x14ac:dyDescent="0.3">
      <c r="A24" s="292" t="s">
        <v>12</v>
      </c>
      <c r="B24" s="8">
        <v>95000</v>
      </c>
      <c r="C24" s="8">
        <v>47500</v>
      </c>
      <c r="D24" s="7"/>
      <c r="E24" s="7"/>
      <c r="F24" s="7"/>
      <c r="G24" s="7"/>
      <c r="H24" s="7"/>
      <c r="I24" s="282"/>
    </row>
    <row r="25" spans="1:9" ht="18.75" x14ac:dyDescent="0.3">
      <c r="A25" s="288" t="s">
        <v>242</v>
      </c>
      <c r="B25" s="15">
        <f>B26+B28+B30</f>
        <v>478800</v>
      </c>
      <c r="C25" s="15">
        <f t="shared" ref="C25:I25" si="11">C26+C28+C30</f>
        <v>291200</v>
      </c>
      <c r="D25" s="15">
        <f t="shared" si="11"/>
        <v>0</v>
      </c>
      <c r="E25" s="15">
        <f t="shared" si="11"/>
        <v>0</v>
      </c>
      <c r="F25" s="15">
        <f t="shared" si="11"/>
        <v>0</v>
      </c>
      <c r="G25" s="15">
        <f t="shared" si="11"/>
        <v>0</v>
      </c>
      <c r="H25" s="301">
        <f t="shared" si="11"/>
        <v>0</v>
      </c>
      <c r="I25" s="337">
        <f t="shared" si="11"/>
        <v>0</v>
      </c>
    </row>
    <row r="26" spans="1:9" ht="18.75" x14ac:dyDescent="0.3">
      <c r="A26" s="338" t="s">
        <v>254</v>
      </c>
      <c r="B26" s="52">
        <f>B27</f>
        <v>171200</v>
      </c>
      <c r="C26" s="52">
        <f t="shared" ref="C26:I26" si="12">C27</f>
        <v>85600</v>
      </c>
      <c r="D26" s="52">
        <f t="shared" si="12"/>
        <v>0</v>
      </c>
      <c r="E26" s="52">
        <f t="shared" si="12"/>
        <v>0</v>
      </c>
      <c r="F26" s="52">
        <f t="shared" si="12"/>
        <v>0</v>
      </c>
      <c r="G26" s="52">
        <f t="shared" si="12"/>
        <v>0</v>
      </c>
      <c r="H26" s="52">
        <f t="shared" si="12"/>
        <v>0</v>
      </c>
      <c r="I26" s="333">
        <f t="shared" si="12"/>
        <v>0</v>
      </c>
    </row>
    <row r="27" spans="1:9" ht="18.75" x14ac:dyDescent="0.3">
      <c r="A27" s="292" t="s">
        <v>12</v>
      </c>
      <c r="B27" s="8">
        <v>171200</v>
      </c>
      <c r="C27" s="8">
        <v>85600</v>
      </c>
      <c r="D27" s="9"/>
      <c r="E27" s="9"/>
      <c r="F27" s="9"/>
      <c r="G27" s="9"/>
      <c r="H27" s="9"/>
      <c r="I27" s="10"/>
    </row>
    <row r="28" spans="1:9" ht="37.5" x14ac:dyDescent="0.3">
      <c r="A28" s="338" t="s">
        <v>252</v>
      </c>
      <c r="B28" s="299">
        <f>B29</f>
        <v>26600</v>
      </c>
      <c r="C28" s="299">
        <f t="shared" ref="C28:I28" si="13">C29</f>
        <v>26600</v>
      </c>
      <c r="D28" s="299">
        <f t="shared" si="13"/>
        <v>0</v>
      </c>
      <c r="E28" s="299">
        <f t="shared" si="13"/>
        <v>0</v>
      </c>
      <c r="F28" s="299">
        <f t="shared" si="13"/>
        <v>0</v>
      </c>
      <c r="G28" s="299">
        <f t="shared" si="13"/>
        <v>0</v>
      </c>
      <c r="H28" s="299">
        <f t="shared" si="13"/>
        <v>0</v>
      </c>
      <c r="I28" s="339">
        <f t="shared" si="13"/>
        <v>0</v>
      </c>
    </row>
    <row r="29" spans="1:9" ht="18.75" x14ac:dyDescent="0.3">
      <c r="A29" s="292" t="s">
        <v>255</v>
      </c>
      <c r="B29" s="8">
        <v>26600</v>
      </c>
      <c r="C29" s="8">
        <v>26600</v>
      </c>
      <c r="D29" s="6"/>
      <c r="E29" s="6"/>
      <c r="F29" s="6"/>
      <c r="G29" s="6"/>
      <c r="H29" s="6"/>
      <c r="I29" s="10"/>
    </row>
    <row r="30" spans="1:9" ht="37.5" x14ac:dyDescent="0.3">
      <c r="A30" s="338" t="s">
        <v>251</v>
      </c>
      <c r="B30" s="52">
        <f>B32+B33+B34</f>
        <v>281000</v>
      </c>
      <c r="C30" s="52">
        <f t="shared" ref="C30:I30" si="14">C32+C33+C34</f>
        <v>179000</v>
      </c>
      <c r="D30" s="52">
        <f t="shared" si="14"/>
        <v>0</v>
      </c>
      <c r="E30" s="52">
        <f t="shared" si="14"/>
        <v>0</v>
      </c>
      <c r="F30" s="52">
        <f t="shared" si="14"/>
        <v>0</v>
      </c>
      <c r="G30" s="52">
        <f t="shared" si="14"/>
        <v>0</v>
      </c>
      <c r="H30" s="52">
        <f t="shared" si="14"/>
        <v>0</v>
      </c>
      <c r="I30" s="333">
        <f t="shared" si="14"/>
        <v>0</v>
      </c>
    </row>
    <row r="31" spans="1:9" ht="18.75" x14ac:dyDescent="0.3">
      <c r="A31" s="292" t="s">
        <v>19</v>
      </c>
      <c r="B31" s="6"/>
      <c r="C31" s="6"/>
      <c r="D31" s="6"/>
      <c r="E31" s="6"/>
      <c r="F31" s="6"/>
      <c r="G31" s="6"/>
      <c r="H31" s="6"/>
      <c r="I31" s="10"/>
    </row>
    <row r="32" spans="1:9" ht="37.5" x14ac:dyDescent="0.3">
      <c r="A32" s="293" t="s">
        <v>243</v>
      </c>
      <c r="B32" s="8">
        <v>30000</v>
      </c>
      <c r="C32" s="8">
        <v>30000</v>
      </c>
      <c r="D32" s="9"/>
      <c r="E32" s="9"/>
      <c r="F32" s="9"/>
      <c r="G32" s="9"/>
      <c r="H32" s="9"/>
      <c r="I32" s="10"/>
    </row>
    <row r="33" spans="1:9" ht="37.5" x14ac:dyDescent="0.3">
      <c r="A33" s="340" t="s">
        <v>244</v>
      </c>
      <c r="B33" s="8">
        <v>30000</v>
      </c>
      <c r="C33" s="8">
        <v>30000</v>
      </c>
      <c r="D33" s="6"/>
      <c r="E33" s="6"/>
      <c r="F33" s="6"/>
      <c r="G33" s="6"/>
      <c r="H33" s="6"/>
      <c r="I33" s="10"/>
    </row>
    <row r="34" spans="1:9" ht="18.75" x14ac:dyDescent="0.3">
      <c r="A34" s="293" t="s">
        <v>245</v>
      </c>
      <c r="B34" s="8">
        <v>221000</v>
      </c>
      <c r="C34" s="8">
        <v>119000</v>
      </c>
      <c r="D34" s="9"/>
      <c r="E34" s="9"/>
      <c r="F34" s="9"/>
      <c r="G34" s="9"/>
      <c r="H34" s="9"/>
      <c r="I34" s="10"/>
    </row>
    <row r="35" spans="1:9" ht="19.5" thickBot="1" x14ac:dyDescent="0.35">
      <c r="A35" s="273"/>
      <c r="B35" s="11"/>
      <c r="C35" s="11"/>
      <c r="D35" s="13"/>
      <c r="E35" s="13"/>
      <c r="F35" s="13"/>
      <c r="G35" s="13"/>
      <c r="H35" s="13"/>
      <c r="I35" s="285"/>
    </row>
    <row r="36" spans="1:9" ht="21" customHeight="1" x14ac:dyDescent="0.3">
      <c r="A36" s="341" t="s">
        <v>246</v>
      </c>
      <c r="B36" s="56">
        <f>B37+B41+B44+B46+B48+B50+B52</f>
        <v>4027200</v>
      </c>
      <c r="C36" s="56">
        <f t="shared" ref="C36:I36" si="15">C37+C41+C44+C46+C48+C52</f>
        <v>1480400</v>
      </c>
      <c r="D36" s="56">
        <f t="shared" si="15"/>
        <v>0</v>
      </c>
      <c r="E36" s="56">
        <f t="shared" si="15"/>
        <v>0</v>
      </c>
      <c r="F36" s="56">
        <f t="shared" si="15"/>
        <v>0</v>
      </c>
      <c r="G36" s="56">
        <f t="shared" si="15"/>
        <v>0</v>
      </c>
      <c r="H36" s="56">
        <f t="shared" si="15"/>
        <v>0</v>
      </c>
      <c r="I36" s="342">
        <f t="shared" si="15"/>
        <v>0</v>
      </c>
    </row>
    <row r="37" spans="1:9" ht="37.5" x14ac:dyDescent="0.3">
      <c r="A37" s="338" t="s">
        <v>256</v>
      </c>
      <c r="B37" s="52">
        <f>B38+B39</f>
        <v>173400</v>
      </c>
      <c r="C37" s="52">
        <f t="shared" ref="C37:I37" si="16">C38+C39</f>
        <v>173400</v>
      </c>
      <c r="D37" s="52">
        <f t="shared" si="16"/>
        <v>0</v>
      </c>
      <c r="E37" s="52">
        <f t="shared" si="16"/>
        <v>0</v>
      </c>
      <c r="F37" s="52">
        <f t="shared" si="16"/>
        <v>0</v>
      </c>
      <c r="G37" s="52">
        <f t="shared" si="16"/>
        <v>0</v>
      </c>
      <c r="H37" s="52">
        <f t="shared" si="16"/>
        <v>0</v>
      </c>
      <c r="I37" s="333">
        <f t="shared" si="16"/>
        <v>0</v>
      </c>
    </row>
    <row r="38" spans="1:9" ht="18.75" x14ac:dyDescent="0.3">
      <c r="A38" s="292" t="s">
        <v>247</v>
      </c>
      <c r="B38" s="8">
        <v>110000</v>
      </c>
      <c r="C38" s="8">
        <v>110000</v>
      </c>
      <c r="D38" s="9"/>
      <c r="E38" s="9"/>
      <c r="F38" s="9"/>
      <c r="G38" s="9"/>
      <c r="H38" s="9"/>
      <c r="I38" s="10"/>
    </row>
    <row r="39" spans="1:9" ht="18.75" x14ac:dyDescent="0.3">
      <c r="A39" s="292" t="s">
        <v>248</v>
      </c>
      <c r="B39" s="280">
        <v>63400</v>
      </c>
      <c r="C39" s="280">
        <v>63400</v>
      </c>
      <c r="D39" s="281"/>
      <c r="E39" s="281"/>
      <c r="F39" s="281"/>
      <c r="G39" s="281"/>
      <c r="H39" s="281"/>
      <c r="I39" s="284"/>
    </row>
    <row r="40" spans="1:9" ht="18.75" x14ac:dyDescent="0.3">
      <c r="A40" s="343"/>
      <c r="B40" s="8"/>
      <c r="C40" s="8"/>
      <c r="D40" s="9"/>
      <c r="E40" s="9"/>
      <c r="F40" s="9"/>
      <c r="G40" s="9"/>
      <c r="H40" s="9"/>
      <c r="I40" s="10"/>
    </row>
    <row r="41" spans="1:9" ht="37.5" x14ac:dyDescent="0.3">
      <c r="A41" s="338" t="s">
        <v>257</v>
      </c>
      <c r="B41" s="52">
        <f>B42+B43</f>
        <v>3300000</v>
      </c>
      <c r="C41" s="52">
        <f>C42+C43</f>
        <v>1056000</v>
      </c>
      <c r="D41" s="51"/>
      <c r="E41" s="51"/>
      <c r="F41" s="51"/>
      <c r="G41" s="51"/>
      <c r="H41" s="51"/>
      <c r="I41" s="53"/>
    </row>
    <row r="42" spans="1:9" ht="18.75" x14ac:dyDescent="0.3">
      <c r="A42" s="292" t="s">
        <v>248</v>
      </c>
      <c r="B42" s="280">
        <v>1300000</v>
      </c>
      <c r="C42" s="280">
        <v>416000</v>
      </c>
      <c r="D42" s="258"/>
      <c r="E42" s="258"/>
      <c r="F42" s="258"/>
      <c r="G42" s="258"/>
      <c r="H42" s="258"/>
      <c r="I42" s="284"/>
    </row>
    <row r="43" spans="1:9" ht="18.75" x14ac:dyDescent="0.3">
      <c r="A43" s="292" t="s">
        <v>249</v>
      </c>
      <c r="B43" s="280">
        <v>2000000</v>
      </c>
      <c r="C43" s="280">
        <v>640000</v>
      </c>
      <c r="D43" s="258"/>
      <c r="E43" s="6"/>
      <c r="F43" s="6"/>
      <c r="G43" s="6"/>
      <c r="H43" s="6"/>
      <c r="I43" s="10"/>
    </row>
    <row r="44" spans="1:9" ht="37.5" x14ac:dyDescent="0.3">
      <c r="A44" s="338" t="s">
        <v>258</v>
      </c>
      <c r="B44" s="52">
        <f>B45</f>
        <v>104000</v>
      </c>
      <c r="C44" s="52">
        <f t="shared" ref="C44:I44" si="17">C45</f>
        <v>52000</v>
      </c>
      <c r="D44" s="52">
        <f t="shared" si="17"/>
        <v>0</v>
      </c>
      <c r="E44" s="52">
        <f t="shared" si="17"/>
        <v>0</v>
      </c>
      <c r="F44" s="52">
        <f t="shared" si="17"/>
        <v>0</v>
      </c>
      <c r="G44" s="52">
        <f t="shared" si="17"/>
        <v>0</v>
      </c>
      <c r="H44" s="52">
        <f t="shared" si="17"/>
        <v>0</v>
      </c>
      <c r="I44" s="344">
        <f t="shared" si="17"/>
        <v>0</v>
      </c>
    </row>
    <row r="45" spans="1:9" ht="18.75" x14ac:dyDescent="0.3">
      <c r="A45" s="292" t="s">
        <v>12</v>
      </c>
      <c r="B45" s="8">
        <v>104000</v>
      </c>
      <c r="C45" s="8">
        <v>52000</v>
      </c>
      <c r="D45" s="9"/>
      <c r="E45" s="9"/>
      <c r="F45" s="9"/>
      <c r="G45" s="9"/>
      <c r="H45" s="9"/>
      <c r="I45" s="10"/>
    </row>
    <row r="46" spans="1:9" ht="37.5" x14ac:dyDescent="0.3">
      <c r="A46" s="338" t="s">
        <v>259</v>
      </c>
      <c r="B46" s="298">
        <f>B47</f>
        <v>128000</v>
      </c>
      <c r="C46" s="298">
        <f t="shared" ref="C46:I46" si="18">C47</f>
        <v>64000</v>
      </c>
      <c r="D46" s="298">
        <f t="shared" si="18"/>
        <v>0</v>
      </c>
      <c r="E46" s="298">
        <f t="shared" si="18"/>
        <v>0</v>
      </c>
      <c r="F46" s="298">
        <f t="shared" si="18"/>
        <v>0</v>
      </c>
      <c r="G46" s="298">
        <f t="shared" si="18"/>
        <v>0</v>
      </c>
      <c r="H46" s="298">
        <f t="shared" si="18"/>
        <v>0</v>
      </c>
      <c r="I46" s="345">
        <f t="shared" si="18"/>
        <v>0</v>
      </c>
    </row>
    <row r="47" spans="1:9" ht="18.75" x14ac:dyDescent="0.3">
      <c r="A47" s="292" t="s">
        <v>12</v>
      </c>
      <c r="B47" s="59">
        <v>128000</v>
      </c>
      <c r="C47" s="59">
        <v>64000</v>
      </c>
      <c r="D47" s="59"/>
      <c r="E47" s="60"/>
      <c r="F47" s="60"/>
      <c r="G47" s="60"/>
      <c r="H47" s="60"/>
      <c r="I47" s="282"/>
    </row>
    <row r="48" spans="1:9" s="61" customFormat="1" ht="37.5" x14ac:dyDescent="0.3">
      <c r="A48" s="338" t="s">
        <v>260</v>
      </c>
      <c r="B48" s="52">
        <f>B49</f>
        <v>225000</v>
      </c>
      <c r="C48" s="52">
        <f t="shared" ref="C48:I50" si="19">C49</f>
        <v>90000</v>
      </c>
      <c r="D48" s="52">
        <f t="shared" si="19"/>
        <v>0</v>
      </c>
      <c r="E48" s="52">
        <f t="shared" si="19"/>
        <v>0</v>
      </c>
      <c r="F48" s="52">
        <f t="shared" si="19"/>
        <v>0</v>
      </c>
      <c r="G48" s="52">
        <f t="shared" si="19"/>
        <v>0</v>
      </c>
      <c r="H48" s="52">
        <f t="shared" si="19"/>
        <v>0</v>
      </c>
      <c r="I48" s="333">
        <f t="shared" si="19"/>
        <v>0</v>
      </c>
    </row>
    <row r="49" spans="1:9" s="61" customFormat="1" ht="24.95" customHeight="1" x14ac:dyDescent="0.3">
      <c r="A49" s="292" t="s">
        <v>12</v>
      </c>
      <c r="B49" s="8">
        <v>225000</v>
      </c>
      <c r="C49" s="8">
        <v>90000</v>
      </c>
      <c r="D49" s="8"/>
      <c r="E49" s="6"/>
      <c r="F49" s="6"/>
      <c r="G49" s="6"/>
      <c r="H49" s="6"/>
      <c r="I49" s="10"/>
    </row>
    <row r="50" spans="1:9" s="61" customFormat="1" ht="24.95" customHeight="1" x14ac:dyDescent="0.3">
      <c r="A50" s="338" t="s">
        <v>270</v>
      </c>
      <c r="B50" s="52">
        <f>B51</f>
        <v>51800</v>
      </c>
      <c r="C50" s="52">
        <f t="shared" si="19"/>
        <v>0</v>
      </c>
      <c r="D50" s="52">
        <f t="shared" si="19"/>
        <v>0</v>
      </c>
      <c r="E50" s="52">
        <f t="shared" si="19"/>
        <v>0</v>
      </c>
      <c r="F50" s="52">
        <f t="shared" si="19"/>
        <v>0</v>
      </c>
      <c r="G50" s="52">
        <f t="shared" si="19"/>
        <v>0</v>
      </c>
      <c r="H50" s="52">
        <f t="shared" si="19"/>
        <v>0</v>
      </c>
      <c r="I50" s="333">
        <f t="shared" si="19"/>
        <v>0</v>
      </c>
    </row>
    <row r="51" spans="1:9" s="61" customFormat="1" ht="24.95" customHeight="1" x14ac:dyDescent="0.3">
      <c r="A51" s="292" t="s">
        <v>12</v>
      </c>
      <c r="B51" s="8">
        <v>51800</v>
      </c>
      <c r="C51" s="8">
        <v>0</v>
      </c>
      <c r="D51" s="8"/>
      <c r="E51" s="6"/>
      <c r="F51" s="6"/>
      <c r="G51" s="6"/>
      <c r="H51" s="6"/>
      <c r="I51" s="10"/>
    </row>
    <row r="52" spans="1:9" s="61" customFormat="1" ht="24.95" customHeight="1" x14ac:dyDescent="0.3">
      <c r="A52" s="338" t="s">
        <v>261</v>
      </c>
      <c r="B52" s="52">
        <f>B53</f>
        <v>45000</v>
      </c>
      <c r="C52" s="52">
        <f t="shared" ref="C52:I52" si="20">C53</f>
        <v>45000</v>
      </c>
      <c r="D52" s="52">
        <f t="shared" si="20"/>
        <v>0</v>
      </c>
      <c r="E52" s="52">
        <f t="shared" si="20"/>
        <v>0</v>
      </c>
      <c r="F52" s="52">
        <f t="shared" si="20"/>
        <v>0</v>
      </c>
      <c r="G52" s="52">
        <f t="shared" si="20"/>
        <v>0</v>
      </c>
      <c r="H52" s="52">
        <f t="shared" si="20"/>
        <v>0</v>
      </c>
      <c r="I52" s="344">
        <f t="shared" si="20"/>
        <v>0</v>
      </c>
    </row>
    <row r="53" spans="1:9" s="61" customFormat="1" ht="24.95" customHeight="1" x14ac:dyDescent="0.3">
      <c r="A53" s="292" t="s">
        <v>12</v>
      </c>
      <c r="B53" s="8">
        <v>45000</v>
      </c>
      <c r="C53" s="8">
        <v>45000</v>
      </c>
      <c r="D53" s="8"/>
      <c r="E53" s="6"/>
      <c r="F53" s="6"/>
      <c r="G53" s="6"/>
      <c r="H53" s="6"/>
      <c r="I53" s="10"/>
    </row>
    <row r="54" spans="1:9" s="61" customFormat="1" ht="24.95" customHeight="1" x14ac:dyDescent="0.3">
      <c r="A54" s="341" t="s">
        <v>269</v>
      </c>
      <c r="B54" s="15">
        <f>B55+B57+B59</f>
        <v>2129000</v>
      </c>
      <c r="C54" s="15">
        <f t="shared" ref="C54:I54" si="21">C55+C57+C59</f>
        <v>1112800</v>
      </c>
      <c r="D54" s="15">
        <f t="shared" si="21"/>
        <v>0</v>
      </c>
      <c r="E54" s="15">
        <f t="shared" si="21"/>
        <v>0</v>
      </c>
      <c r="F54" s="15">
        <f t="shared" si="21"/>
        <v>0</v>
      </c>
      <c r="G54" s="15">
        <f t="shared" si="21"/>
        <v>0</v>
      </c>
      <c r="H54" s="15">
        <f t="shared" si="21"/>
        <v>0</v>
      </c>
      <c r="I54" s="336">
        <f t="shared" si="21"/>
        <v>0</v>
      </c>
    </row>
    <row r="55" spans="1:9" s="61" customFormat="1" ht="24.95" customHeight="1" x14ac:dyDescent="0.3">
      <c r="A55" s="338" t="s">
        <v>262</v>
      </c>
      <c r="B55" s="52">
        <f>B56</f>
        <v>380000</v>
      </c>
      <c r="C55" s="52">
        <f t="shared" ref="C55:I55" si="22">C56</f>
        <v>228000</v>
      </c>
      <c r="D55" s="52">
        <f t="shared" si="22"/>
        <v>0</v>
      </c>
      <c r="E55" s="52">
        <f t="shared" si="22"/>
        <v>0</v>
      </c>
      <c r="F55" s="52">
        <f t="shared" si="22"/>
        <v>0</v>
      </c>
      <c r="G55" s="52">
        <f t="shared" si="22"/>
        <v>0</v>
      </c>
      <c r="H55" s="52">
        <f t="shared" si="22"/>
        <v>0</v>
      </c>
      <c r="I55" s="333">
        <f t="shared" si="22"/>
        <v>0</v>
      </c>
    </row>
    <row r="56" spans="1:9" s="61" customFormat="1" ht="24.95" customHeight="1" x14ac:dyDescent="0.3">
      <c r="A56" s="292" t="s">
        <v>12</v>
      </c>
      <c r="B56" s="8">
        <v>380000</v>
      </c>
      <c r="C56" s="8">
        <v>228000</v>
      </c>
      <c r="D56" s="6"/>
      <c r="E56" s="6"/>
      <c r="F56" s="6"/>
      <c r="G56" s="6"/>
      <c r="H56" s="6"/>
      <c r="I56" s="10"/>
    </row>
    <row r="57" spans="1:9" s="61" customFormat="1" ht="24.95" customHeight="1" x14ac:dyDescent="0.3">
      <c r="A57" s="338" t="s">
        <v>263</v>
      </c>
      <c r="B57" s="52">
        <f>B58</f>
        <v>1168000</v>
      </c>
      <c r="C57" s="52">
        <f t="shared" ref="C57:I57" si="23">C58</f>
        <v>550800</v>
      </c>
      <c r="D57" s="52">
        <f t="shared" si="23"/>
        <v>0</v>
      </c>
      <c r="E57" s="52">
        <f t="shared" si="23"/>
        <v>0</v>
      </c>
      <c r="F57" s="52">
        <f t="shared" si="23"/>
        <v>0</v>
      </c>
      <c r="G57" s="52">
        <f t="shared" si="23"/>
        <v>0</v>
      </c>
      <c r="H57" s="52">
        <f t="shared" si="23"/>
        <v>0</v>
      </c>
      <c r="I57" s="333">
        <f t="shared" si="23"/>
        <v>0</v>
      </c>
    </row>
    <row r="58" spans="1:9" s="61" customFormat="1" ht="24.95" customHeight="1" x14ac:dyDescent="0.3">
      <c r="A58" s="292" t="s">
        <v>12</v>
      </c>
      <c r="B58" s="8">
        <v>1168000</v>
      </c>
      <c r="C58" s="8">
        <v>550800</v>
      </c>
      <c r="D58" s="6"/>
      <c r="E58" s="6"/>
      <c r="F58" s="6"/>
      <c r="G58" s="6"/>
      <c r="H58" s="6"/>
      <c r="I58" s="10"/>
    </row>
    <row r="59" spans="1:9" s="61" customFormat="1" ht="24.95" customHeight="1" x14ac:dyDescent="0.3">
      <c r="A59" s="338" t="s">
        <v>264</v>
      </c>
      <c r="B59" s="52">
        <f>B60</f>
        <v>581000</v>
      </c>
      <c r="C59" s="52">
        <f t="shared" ref="C59:I59" si="24">C60</f>
        <v>334000</v>
      </c>
      <c r="D59" s="52">
        <f t="shared" si="24"/>
        <v>0</v>
      </c>
      <c r="E59" s="52">
        <f t="shared" si="24"/>
        <v>0</v>
      </c>
      <c r="F59" s="52">
        <f t="shared" si="24"/>
        <v>0</v>
      </c>
      <c r="G59" s="52">
        <f t="shared" si="24"/>
        <v>0</v>
      </c>
      <c r="H59" s="52">
        <f t="shared" si="24"/>
        <v>0</v>
      </c>
      <c r="I59" s="333">
        <f t="shared" si="24"/>
        <v>0</v>
      </c>
    </row>
    <row r="60" spans="1:9" s="61" customFormat="1" ht="24.95" customHeight="1" x14ac:dyDescent="0.3">
      <c r="A60" s="292" t="s">
        <v>12</v>
      </c>
      <c r="B60" s="8">
        <v>581000</v>
      </c>
      <c r="C60" s="8">
        <v>334000</v>
      </c>
      <c r="D60" s="6"/>
      <c r="E60" s="6"/>
      <c r="F60" s="6"/>
      <c r="G60" s="6"/>
      <c r="H60" s="6"/>
      <c r="I60" s="10"/>
    </row>
    <row r="61" spans="1:9" s="61" customFormat="1" ht="24.95" customHeight="1" x14ac:dyDescent="0.3">
      <c r="A61" s="288" t="s">
        <v>268</v>
      </c>
      <c r="B61" s="15">
        <f>B62+B71+B73</f>
        <v>4346700</v>
      </c>
      <c r="C61" s="15">
        <f t="shared" ref="C61:I61" si="25">C62+C71+C73</f>
        <v>4056000</v>
      </c>
      <c r="D61" s="15">
        <f t="shared" si="25"/>
        <v>0</v>
      </c>
      <c r="E61" s="15">
        <f t="shared" si="25"/>
        <v>0</v>
      </c>
      <c r="F61" s="15">
        <f t="shared" si="25"/>
        <v>0</v>
      </c>
      <c r="G61" s="15">
        <f t="shared" si="25"/>
        <v>0</v>
      </c>
      <c r="H61" s="15">
        <f t="shared" si="25"/>
        <v>0</v>
      </c>
      <c r="I61" s="336">
        <f t="shared" si="25"/>
        <v>0</v>
      </c>
    </row>
    <row r="62" spans="1:9" s="61" customFormat="1" ht="37.5" x14ac:dyDescent="0.3">
      <c r="A62" s="338" t="s">
        <v>265</v>
      </c>
      <c r="B62" s="52">
        <f>B63+B64</f>
        <v>4290050</v>
      </c>
      <c r="C62" s="52">
        <f t="shared" ref="C62:I62" si="26">C63+C64</f>
        <v>4006630</v>
      </c>
      <c r="D62" s="52">
        <f t="shared" si="26"/>
        <v>0</v>
      </c>
      <c r="E62" s="52">
        <f t="shared" si="26"/>
        <v>0</v>
      </c>
      <c r="F62" s="52">
        <f t="shared" si="26"/>
        <v>0</v>
      </c>
      <c r="G62" s="52">
        <f t="shared" si="26"/>
        <v>0</v>
      </c>
      <c r="H62" s="52">
        <f t="shared" si="26"/>
        <v>0</v>
      </c>
      <c r="I62" s="333">
        <f t="shared" si="26"/>
        <v>0</v>
      </c>
    </row>
    <row r="63" spans="1:9" s="61" customFormat="1" ht="24.95" customHeight="1" x14ac:dyDescent="0.3">
      <c r="A63" s="292" t="s">
        <v>192</v>
      </c>
      <c r="B63" s="6">
        <v>1503250</v>
      </c>
      <c r="C63" s="6">
        <v>1219830</v>
      </c>
      <c r="D63" s="6"/>
      <c r="E63" s="6"/>
      <c r="F63" s="6"/>
      <c r="G63" s="6"/>
      <c r="H63" s="6"/>
      <c r="I63" s="10"/>
    </row>
    <row r="64" spans="1:9" s="61" customFormat="1" ht="24.95" customHeight="1" x14ac:dyDescent="0.3">
      <c r="A64" s="292" t="s">
        <v>58</v>
      </c>
      <c r="B64" s="6">
        <f>B65+B66+B67+B68</f>
        <v>2786800</v>
      </c>
      <c r="C64" s="6">
        <f t="shared" ref="C64:I64" si="27">C65+C66+C67+C68</f>
        <v>2786800</v>
      </c>
      <c r="D64" s="6">
        <f t="shared" si="27"/>
        <v>0</v>
      </c>
      <c r="E64" s="6">
        <f t="shared" si="27"/>
        <v>0</v>
      </c>
      <c r="F64" s="6">
        <f t="shared" si="27"/>
        <v>0</v>
      </c>
      <c r="G64" s="6">
        <f t="shared" si="27"/>
        <v>0</v>
      </c>
      <c r="H64" s="6">
        <f t="shared" si="27"/>
        <v>0</v>
      </c>
      <c r="I64" s="346">
        <f t="shared" si="27"/>
        <v>0</v>
      </c>
    </row>
    <row r="65" spans="1:9" s="61" customFormat="1" ht="24.95" customHeight="1" x14ac:dyDescent="0.3">
      <c r="A65" s="292" t="s">
        <v>236</v>
      </c>
      <c r="B65" s="6">
        <v>935000</v>
      </c>
      <c r="C65" s="6">
        <v>935000</v>
      </c>
      <c r="D65" s="6"/>
      <c r="E65" s="6"/>
      <c r="F65" s="6"/>
      <c r="G65" s="6"/>
      <c r="H65" s="6"/>
      <c r="I65" s="10"/>
    </row>
    <row r="66" spans="1:9" s="61" customFormat="1" ht="24.95" customHeight="1" x14ac:dyDescent="0.3">
      <c r="A66" s="292" t="s">
        <v>237</v>
      </c>
      <c r="B66" s="6">
        <v>1369000</v>
      </c>
      <c r="C66" s="6">
        <v>1369000</v>
      </c>
      <c r="D66" s="6"/>
      <c r="E66" s="6"/>
      <c r="F66" s="6"/>
      <c r="G66" s="6"/>
      <c r="H66" s="6"/>
      <c r="I66" s="10"/>
    </row>
    <row r="67" spans="1:9" s="61" customFormat="1" ht="24.95" customHeight="1" x14ac:dyDescent="0.3">
      <c r="A67" s="292" t="s">
        <v>238</v>
      </c>
      <c r="B67" s="6">
        <v>166000</v>
      </c>
      <c r="C67" s="6">
        <v>166000</v>
      </c>
      <c r="D67" s="6"/>
      <c r="E67" s="6"/>
      <c r="F67" s="6"/>
      <c r="G67" s="6"/>
      <c r="H67" s="6"/>
      <c r="I67" s="10"/>
    </row>
    <row r="68" spans="1:9" s="61" customFormat="1" ht="24.95" customHeight="1" x14ac:dyDescent="0.3">
      <c r="A68" s="292" t="s">
        <v>239</v>
      </c>
      <c r="B68" s="6">
        <v>316800</v>
      </c>
      <c r="C68" s="6">
        <v>316800</v>
      </c>
      <c r="D68" s="6"/>
      <c r="E68" s="6"/>
      <c r="F68" s="6"/>
      <c r="G68" s="6"/>
      <c r="H68" s="6"/>
      <c r="I68" s="10"/>
    </row>
    <row r="69" spans="1:9" s="61" customFormat="1" ht="24.95" customHeight="1" x14ac:dyDescent="0.3">
      <c r="A69" s="292"/>
      <c r="B69" s="6"/>
      <c r="C69" s="6"/>
      <c r="D69" s="6"/>
      <c r="E69" s="6"/>
      <c r="F69" s="6"/>
      <c r="G69" s="6"/>
      <c r="H69" s="6"/>
      <c r="I69" s="10"/>
    </row>
    <row r="70" spans="1:9" s="61" customFormat="1" ht="24.95" customHeight="1" x14ac:dyDescent="0.3">
      <c r="A70" s="292"/>
      <c r="B70" s="6"/>
      <c r="C70" s="6"/>
      <c r="D70" s="6"/>
      <c r="E70" s="6"/>
      <c r="F70" s="6"/>
      <c r="G70" s="6"/>
      <c r="H70" s="6"/>
      <c r="I70" s="10"/>
    </row>
    <row r="71" spans="1:9" s="61" customFormat="1" ht="24.95" customHeight="1" x14ac:dyDescent="0.3">
      <c r="A71" s="338" t="s">
        <v>266</v>
      </c>
      <c r="B71" s="52">
        <f>B72</f>
        <v>19600</v>
      </c>
      <c r="C71" s="52">
        <f t="shared" ref="C71:H71" si="28">C72</f>
        <v>12320</v>
      </c>
      <c r="D71" s="52">
        <f t="shared" si="28"/>
        <v>0</v>
      </c>
      <c r="E71" s="52">
        <f t="shared" si="28"/>
        <v>0</v>
      </c>
      <c r="F71" s="52">
        <f t="shared" si="28"/>
        <v>0</v>
      </c>
      <c r="G71" s="52">
        <f t="shared" si="28"/>
        <v>0</v>
      </c>
      <c r="H71" s="52">
        <f t="shared" si="28"/>
        <v>0</v>
      </c>
      <c r="I71" s="53"/>
    </row>
    <row r="72" spans="1:9" s="61" customFormat="1" ht="24.95" customHeight="1" x14ac:dyDescent="0.3">
      <c r="A72" s="292" t="s">
        <v>192</v>
      </c>
      <c r="B72" s="8">
        <v>19600</v>
      </c>
      <c r="C72" s="8">
        <v>12320</v>
      </c>
      <c r="D72" s="6"/>
      <c r="E72" s="6"/>
      <c r="F72" s="6"/>
      <c r="G72" s="6"/>
      <c r="H72" s="6"/>
      <c r="I72" s="10"/>
    </row>
    <row r="73" spans="1:9" s="61" customFormat="1" ht="24.95" customHeight="1" x14ac:dyDescent="0.3">
      <c r="A73" s="338" t="s">
        <v>267</v>
      </c>
      <c r="B73" s="52">
        <f>B74</f>
        <v>37050</v>
      </c>
      <c r="C73" s="52">
        <f t="shared" ref="C73:I73" si="29">C74</f>
        <v>37050</v>
      </c>
      <c r="D73" s="52">
        <f t="shared" si="29"/>
        <v>0</v>
      </c>
      <c r="E73" s="52">
        <f t="shared" si="29"/>
        <v>0</v>
      </c>
      <c r="F73" s="52">
        <f t="shared" si="29"/>
        <v>0</v>
      </c>
      <c r="G73" s="52">
        <f t="shared" si="29"/>
        <v>0</v>
      </c>
      <c r="H73" s="52">
        <f t="shared" si="29"/>
        <v>0</v>
      </c>
      <c r="I73" s="333">
        <f t="shared" si="29"/>
        <v>0</v>
      </c>
    </row>
    <row r="74" spans="1:9" s="61" customFormat="1" ht="24.95" customHeight="1" x14ac:dyDescent="0.3">
      <c r="A74" s="292" t="s">
        <v>192</v>
      </c>
      <c r="B74" s="8">
        <v>37050</v>
      </c>
      <c r="C74" s="8">
        <v>37050</v>
      </c>
      <c r="D74" s="8"/>
      <c r="E74" s="6"/>
      <c r="F74" s="6"/>
      <c r="G74" s="6"/>
      <c r="H74" s="6"/>
      <c r="I74" s="10"/>
    </row>
    <row r="75" spans="1:9" s="61" customFormat="1" ht="24.95" customHeight="1" x14ac:dyDescent="0.3">
      <c r="A75" s="278"/>
      <c r="B75" s="6"/>
      <c r="C75" s="6"/>
      <c r="D75" s="6"/>
      <c r="E75" s="6"/>
      <c r="F75" s="6"/>
      <c r="G75" s="6"/>
      <c r="H75" s="6"/>
      <c r="I75" s="10"/>
    </row>
    <row r="76" spans="1:9" s="61" customFormat="1" ht="24.95" customHeight="1" x14ac:dyDescent="0.3">
      <c r="A76" s="347"/>
      <c r="B76" s="348"/>
      <c r="C76" s="348"/>
      <c r="D76" s="348"/>
      <c r="E76" s="348"/>
      <c r="F76" s="348"/>
      <c r="G76" s="348"/>
      <c r="H76" s="348"/>
      <c r="I76" s="349"/>
    </row>
    <row r="77" spans="1:9" s="61" customFormat="1" ht="24.95" customHeight="1" x14ac:dyDescent="0.3">
      <c r="A77" s="347"/>
      <c r="B77" s="348"/>
      <c r="C77" s="348"/>
      <c r="D77" s="348"/>
      <c r="E77" s="348"/>
      <c r="F77" s="348"/>
      <c r="G77" s="348"/>
      <c r="H77" s="348"/>
      <c r="I77" s="349"/>
    </row>
    <row r="78" spans="1:9" s="61" customFormat="1" ht="24.95" customHeight="1" x14ac:dyDescent="0.3">
      <c r="A78" s="347"/>
      <c r="B78" s="348"/>
      <c r="C78" s="348"/>
      <c r="D78" s="348"/>
      <c r="E78" s="348"/>
      <c r="F78" s="348"/>
      <c r="G78" s="348"/>
      <c r="H78" s="348"/>
      <c r="I78" s="349"/>
    </row>
    <row r="80" spans="1:9" ht="24.95" customHeight="1" x14ac:dyDescent="0.45">
      <c r="A80" s="274" t="s">
        <v>13</v>
      </c>
      <c r="B80" s="260" t="s">
        <v>65</v>
      </c>
      <c r="C80" s="260" t="s">
        <v>72</v>
      </c>
      <c r="D80" s="261" t="s">
        <v>8</v>
      </c>
      <c r="E80" s="262" t="s">
        <v>5</v>
      </c>
      <c r="F80" s="262" t="s">
        <v>26</v>
      </c>
      <c r="G80" s="262" t="s">
        <v>73</v>
      </c>
      <c r="H80" s="262" t="s">
        <v>74</v>
      </c>
    </row>
    <row r="81" spans="1:8" ht="24.95" customHeight="1" x14ac:dyDescent="0.45">
      <c r="A81" s="275" t="s">
        <v>14</v>
      </c>
      <c r="B81" s="263">
        <f>B63+B72+B74</f>
        <v>1559900</v>
      </c>
      <c r="C81" s="263">
        <f>C63+C72+C74</f>
        <v>1269200</v>
      </c>
      <c r="D81" s="263">
        <f>D63+D72+D74</f>
        <v>0</v>
      </c>
      <c r="E81" s="263">
        <f>E63+E72+E74</f>
        <v>0</v>
      </c>
      <c r="F81" s="263">
        <f>F63+F72+F74</f>
        <v>0</v>
      </c>
      <c r="G81" s="263">
        <f>G63+G72+G74</f>
        <v>0</v>
      </c>
      <c r="H81" s="263">
        <f>H63+H72+H74</f>
        <v>0</v>
      </c>
    </row>
    <row r="82" spans="1:8" ht="24.95" customHeight="1" x14ac:dyDescent="0.45">
      <c r="A82" s="275" t="s">
        <v>15</v>
      </c>
      <c r="B82" s="264">
        <f>B64</f>
        <v>2786800</v>
      </c>
      <c r="C82" s="264">
        <f t="shared" ref="C82:H82" si="30">C64</f>
        <v>2786800</v>
      </c>
      <c r="D82" s="264">
        <f t="shared" si="30"/>
        <v>0</v>
      </c>
      <c r="E82" s="264">
        <f t="shared" si="30"/>
        <v>0</v>
      </c>
      <c r="F82" s="264">
        <f t="shared" si="30"/>
        <v>0</v>
      </c>
      <c r="G82" s="264">
        <f t="shared" si="30"/>
        <v>0</v>
      </c>
      <c r="H82" s="264">
        <f t="shared" si="30"/>
        <v>0</v>
      </c>
    </row>
    <row r="83" spans="1:8" ht="24.95" customHeight="1" x14ac:dyDescent="0.45">
      <c r="A83" s="275" t="s">
        <v>16</v>
      </c>
      <c r="B83" s="264">
        <f>B38</f>
        <v>110000</v>
      </c>
      <c r="C83" s="264">
        <f t="shared" ref="C83:H83" si="31">C38</f>
        <v>110000</v>
      </c>
      <c r="D83" s="264">
        <f t="shared" si="31"/>
        <v>0</v>
      </c>
      <c r="E83" s="264">
        <f t="shared" si="31"/>
        <v>0</v>
      </c>
      <c r="F83" s="264">
        <f t="shared" si="31"/>
        <v>0</v>
      </c>
      <c r="G83" s="264">
        <f t="shared" si="31"/>
        <v>0</v>
      </c>
      <c r="H83" s="264">
        <f t="shared" si="31"/>
        <v>0</v>
      </c>
    </row>
    <row r="84" spans="1:8" ht="24.95" customHeight="1" x14ac:dyDescent="0.45">
      <c r="A84" s="275" t="s">
        <v>17</v>
      </c>
      <c r="B84" s="263">
        <f>B11+B15+B16+B24+B27+B29+B30+B39+B41+B44+B46+B48+B50+B52+B55+B57+B59</f>
        <v>7286000</v>
      </c>
      <c r="C84" s="263">
        <f t="shared" ref="C84:H84" si="32">C11+C15+C16+C24+C27+C29+C30+C39+C41+C44+C46+C48+C50+C52+C55+C57+C59</f>
        <v>3255900</v>
      </c>
      <c r="D84" s="263">
        <f t="shared" si="32"/>
        <v>0</v>
      </c>
      <c r="E84" s="263">
        <f t="shared" si="32"/>
        <v>0</v>
      </c>
      <c r="F84" s="263">
        <f t="shared" si="32"/>
        <v>0</v>
      </c>
      <c r="G84" s="263">
        <f t="shared" si="32"/>
        <v>0</v>
      </c>
      <c r="H84" s="263">
        <f t="shared" si="32"/>
        <v>0</v>
      </c>
    </row>
    <row r="85" spans="1:8" ht="24.95" customHeight="1" x14ac:dyDescent="0.45">
      <c r="A85" s="276" t="s">
        <v>11</v>
      </c>
      <c r="B85" s="265">
        <f t="shared" ref="B85:H85" si="33">SUM(B81:B84)</f>
        <v>11742700</v>
      </c>
      <c r="C85" s="265">
        <f t="shared" si="33"/>
        <v>7421900</v>
      </c>
      <c r="D85" s="265">
        <f t="shared" ref="D85" si="34">SUM(D81:D84)</f>
        <v>0</v>
      </c>
      <c r="E85" s="265">
        <f t="shared" si="33"/>
        <v>0</v>
      </c>
      <c r="F85" s="265">
        <f t="shared" si="33"/>
        <v>0</v>
      </c>
      <c r="G85" s="265">
        <f t="shared" si="33"/>
        <v>0</v>
      </c>
      <c r="H85" s="265">
        <f t="shared" si="33"/>
        <v>0</v>
      </c>
    </row>
    <row r="86" spans="1:8" ht="24.95" customHeight="1" x14ac:dyDescent="0.3">
      <c r="A86" s="277" t="s">
        <v>27</v>
      </c>
      <c r="B86" s="266"/>
      <c r="C86" s="266"/>
      <c r="D86" s="267"/>
      <c r="E86" s="268"/>
      <c r="F86" s="269">
        <f>F85/B85*100</f>
        <v>0</v>
      </c>
      <c r="G86" s="270"/>
      <c r="H86" s="271"/>
    </row>
  </sheetData>
  <mergeCells count="4">
    <mergeCell ref="A5:A6"/>
    <mergeCell ref="A1:I1"/>
    <mergeCell ref="A2:I2"/>
    <mergeCell ref="A3:I3"/>
  </mergeCells>
  <pageMargins left="0.15748031496062992" right="0.15748031496062992" top="0.15748031496062992" bottom="0.15748031496062992" header="0.15748031496062992" footer="0.15748031496062992"/>
  <pageSetup paperSize="9" scale="9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2</vt:i4>
      </vt:variant>
    </vt:vector>
  </HeadingPairs>
  <TitlesOfParts>
    <vt:vector size="8" baseType="lpstr">
      <vt:lpstr>งบจังหวัด30กย68</vt:lpstr>
      <vt:lpstr>งบจังหวัด30กย68 (2)</vt:lpstr>
      <vt:lpstr>งบปกติ30 กย68</vt:lpstr>
      <vt:lpstr>งบเงินฝากคลัง30กย68</vt:lpstr>
      <vt:lpstr>ชื่อผลิตกิจกรรม</vt:lpstr>
      <vt:lpstr>งบปกติ31ตค68</vt:lpstr>
      <vt:lpstr>'งบปกติ30 กย68'!Print_Titles</vt:lpstr>
      <vt:lpstr>งบปกติ31ตค68!Print_Titles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Khanittha</dc:creator>
  <cp:lastModifiedBy>ASUS</cp:lastModifiedBy>
  <cp:lastPrinted>2025-11-03T04:35:55Z</cp:lastPrinted>
  <dcterms:created xsi:type="dcterms:W3CDTF">2021-10-26T07:55:24Z</dcterms:created>
  <dcterms:modified xsi:type="dcterms:W3CDTF">2025-11-03T04:41:49Z</dcterms:modified>
</cp:coreProperties>
</file>